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472"/>
  </bookViews>
  <sheets>
    <sheet name="ОБЕД-ПОЛДНИК меню  12-18л.  " sheetId="14" r:id="rId1"/>
    <sheet name="ОБЕД-ПОЛДНИК раскладка 12-18л. " sheetId="7" r:id="rId2"/>
    <sheet name="ОБЕД-ПОЛДНИК  ведомость 12-18л." sheetId="9" r:id="rId3"/>
    <sheet name="Компановка меню" sheetId="16" r:id="rId4"/>
    <sheet name="выполн нат норм" sheetId="5" r:id="rId5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1" i="14" l="1"/>
  <c r="J256" i="14"/>
  <c r="H259" i="14"/>
  <c r="J180" i="14"/>
  <c r="F134" i="14"/>
  <c r="G134" i="14"/>
  <c r="E134" i="14"/>
  <c r="H79" i="14"/>
  <c r="U15" i="7"/>
  <c r="U133" i="7"/>
  <c r="T133" i="7"/>
  <c r="Q143" i="7"/>
  <c r="P143" i="7"/>
  <c r="Q142" i="7"/>
  <c r="P142" i="7"/>
  <c r="Q134" i="7"/>
  <c r="P134" i="7"/>
  <c r="P75" i="7"/>
  <c r="Q75" i="7"/>
  <c r="H99" i="14" l="1"/>
  <c r="H127" i="14"/>
  <c r="H182" i="14"/>
  <c r="H234" i="14"/>
  <c r="H258" i="14"/>
  <c r="H71" i="14"/>
  <c r="H93" i="14"/>
  <c r="H176" i="14"/>
  <c r="H300" i="14"/>
  <c r="H120" i="14"/>
  <c r="H199" i="14"/>
  <c r="H251" i="14"/>
  <c r="J232" i="14"/>
  <c r="J97" i="14"/>
  <c r="Y29" i="7"/>
  <c r="X29" i="7"/>
  <c r="J238" i="14"/>
  <c r="J209" i="14"/>
  <c r="J203" i="14"/>
  <c r="J186" i="14"/>
  <c r="H288" i="14"/>
  <c r="H307" i="14"/>
  <c r="J310" i="14"/>
  <c r="H308" i="14"/>
  <c r="J291" i="14"/>
  <c r="J285" i="14"/>
  <c r="J262" i="14"/>
  <c r="H260" i="14"/>
  <c r="E255" i="14"/>
  <c r="F255" i="14"/>
  <c r="G255" i="14"/>
  <c r="H236" i="14"/>
  <c r="H230" i="14"/>
  <c r="H229" i="14"/>
  <c r="H206" i="14"/>
  <c r="H200" i="14"/>
  <c r="E185" i="14"/>
  <c r="F185" i="14"/>
  <c r="G185" i="14"/>
  <c r="H184" i="14"/>
  <c r="H177" i="14"/>
  <c r="J148" i="14"/>
  <c r="J154" i="14"/>
  <c r="H78" i="14"/>
  <c r="H129" i="14"/>
  <c r="J125" i="14"/>
  <c r="J131" i="14"/>
  <c r="H128" i="14"/>
  <c r="H122" i="14"/>
  <c r="H123" i="14"/>
  <c r="H134" i="14" s="1"/>
  <c r="E124" i="14"/>
  <c r="F124" i="14"/>
  <c r="G124" i="14"/>
  <c r="H94" i="14"/>
  <c r="J81" i="14"/>
  <c r="J75" i="14"/>
  <c r="Y27" i="7" l="1"/>
  <c r="Q137" i="7"/>
  <c r="L16" i="9" s="1"/>
  <c r="P137" i="7"/>
  <c r="Q111" i="7"/>
  <c r="P111" i="7"/>
  <c r="U150" i="7"/>
  <c r="L32" i="9"/>
  <c r="U135" i="7"/>
  <c r="T135" i="7"/>
  <c r="P133" i="7"/>
  <c r="U84" i="7" l="1"/>
  <c r="T84" i="7"/>
  <c r="U85" i="7"/>
  <c r="I32" i="9" s="1"/>
  <c r="T85" i="7"/>
  <c r="X44" i="7"/>
  <c r="Q43" i="7"/>
  <c r="P43" i="7"/>
  <c r="P49" i="7"/>
  <c r="Q49" i="7"/>
  <c r="P48" i="7"/>
  <c r="Q48" i="7"/>
  <c r="G21" i="9" s="1"/>
  <c r="Q47" i="7"/>
  <c r="G16" i="9" s="1"/>
  <c r="P47" i="7"/>
  <c r="U45" i="7"/>
  <c r="G32" i="9" s="1"/>
  <c r="T45" i="7"/>
  <c r="U43" i="7"/>
  <c r="T43" i="7"/>
  <c r="Q54" i="7"/>
  <c r="G28" i="9" s="1"/>
  <c r="P54" i="7"/>
  <c r="U49" i="7"/>
  <c r="T49" i="7"/>
  <c r="Y45" i="7"/>
  <c r="U44" i="7"/>
  <c r="T44" i="7"/>
  <c r="J304" i="14" l="1"/>
  <c r="E309" i="14"/>
  <c r="F309" i="14"/>
  <c r="G309" i="14"/>
  <c r="E290" i="14"/>
  <c r="F290" i="14"/>
  <c r="G290" i="14"/>
  <c r="E284" i="14"/>
  <c r="F284" i="14"/>
  <c r="G284" i="14"/>
  <c r="E237" i="14"/>
  <c r="F237" i="14"/>
  <c r="G237" i="14"/>
  <c r="E231" i="14"/>
  <c r="F231" i="14"/>
  <c r="G231" i="14"/>
  <c r="E202" i="14"/>
  <c r="E208" i="14"/>
  <c r="F208" i="14"/>
  <c r="G208" i="14"/>
  <c r="F202" i="14"/>
  <c r="F209" i="14" s="1"/>
  <c r="G202" i="14"/>
  <c r="E179" i="14"/>
  <c r="E186" i="14" s="1"/>
  <c r="F179" i="14"/>
  <c r="F186" i="14" s="1"/>
  <c r="G179" i="14"/>
  <c r="G186" i="14" s="1"/>
  <c r="E153" i="14"/>
  <c r="F153" i="14"/>
  <c r="G153" i="14"/>
  <c r="E147" i="14"/>
  <c r="F147" i="14"/>
  <c r="G147" i="14"/>
  <c r="J103" i="14"/>
  <c r="E102" i="14"/>
  <c r="F102" i="14"/>
  <c r="G102" i="14"/>
  <c r="E96" i="14"/>
  <c r="F96" i="14"/>
  <c r="G96" i="14"/>
  <c r="E80" i="14"/>
  <c r="F80" i="14"/>
  <c r="G80" i="14"/>
  <c r="E74" i="14"/>
  <c r="F74" i="14"/>
  <c r="G74" i="14"/>
  <c r="G303" i="14"/>
  <c r="F303" i="14"/>
  <c r="F310" i="14" s="1"/>
  <c r="E303" i="14"/>
  <c r="E310" i="14" s="1"/>
  <c r="G261" i="14"/>
  <c r="F261" i="14"/>
  <c r="E261" i="14"/>
  <c r="G130" i="14"/>
  <c r="F130" i="14"/>
  <c r="F131" i="14" s="1"/>
  <c r="E130" i="14"/>
  <c r="E131" i="14" s="1"/>
  <c r="G209" i="14" l="1"/>
  <c r="G291" i="14"/>
  <c r="E209" i="14"/>
  <c r="F238" i="14"/>
  <c r="E291" i="14"/>
  <c r="F291" i="14"/>
  <c r="G310" i="14"/>
  <c r="E238" i="14"/>
  <c r="G238" i="14"/>
  <c r="F154" i="14"/>
  <c r="G154" i="14"/>
  <c r="G103" i="14"/>
  <c r="E103" i="14"/>
  <c r="E81" i="14"/>
  <c r="G131" i="14"/>
  <c r="G262" i="14"/>
  <c r="F262" i="14"/>
  <c r="E262" i="14"/>
  <c r="F103" i="14"/>
  <c r="E154" i="14"/>
  <c r="G81" i="14"/>
  <c r="F81" i="14"/>
  <c r="P140" i="7"/>
  <c r="P123" i="7"/>
  <c r="E322" i="14" l="1"/>
  <c r="J318" i="14" s="1"/>
  <c r="T124" i="7"/>
  <c r="T166" i="7" l="1"/>
  <c r="P30" i="7"/>
  <c r="Q71" i="7" l="1"/>
  <c r="P71" i="7"/>
  <c r="Z163" i="7" l="1"/>
  <c r="P160" i="7"/>
  <c r="Y166" i="7"/>
  <c r="X166" i="7"/>
  <c r="X167" i="7"/>
  <c r="Y167" i="7"/>
  <c r="T163" i="7"/>
  <c r="T164" i="7"/>
  <c r="P167" i="7"/>
  <c r="T165" i="7"/>
  <c r="P161" i="7"/>
  <c r="T161" i="7"/>
  <c r="T168" i="7"/>
  <c r="X161" i="7"/>
  <c r="T160" i="7"/>
  <c r="Q162" i="7"/>
  <c r="P162" i="7"/>
  <c r="P166" i="7"/>
  <c r="T167" i="7"/>
  <c r="X160" i="7"/>
  <c r="X162" i="7"/>
  <c r="P163" i="7"/>
  <c r="U149" i="7"/>
  <c r="T149" i="7" s="1"/>
  <c r="Z152" i="7"/>
  <c r="X149" i="7"/>
  <c r="Q150" i="7"/>
  <c r="P150" i="7"/>
  <c r="P147" i="7"/>
  <c r="T150" i="7"/>
  <c r="T151" i="7"/>
  <c r="T152" i="7"/>
  <c r="T153" i="7"/>
  <c r="X148" i="7"/>
  <c r="P149" i="7"/>
  <c r="P156" i="7"/>
  <c r="T155" i="7"/>
  <c r="T148" i="7"/>
  <c r="T147" i="7"/>
  <c r="P153" i="7"/>
  <c r="P148" i="7"/>
  <c r="T154" i="7"/>
  <c r="Q152" i="7"/>
  <c r="P152" i="7"/>
  <c r="P155" i="7"/>
  <c r="P154" i="7"/>
  <c r="X151" i="7"/>
  <c r="X150" i="7"/>
  <c r="T136" i="7"/>
  <c r="U136" i="7"/>
  <c r="Z140" i="7"/>
  <c r="X136" i="7"/>
  <c r="X135" i="7"/>
  <c r="X134" i="7"/>
  <c r="T134" i="7"/>
  <c r="T138" i="7"/>
  <c r="Q138" i="7"/>
  <c r="P138" i="7"/>
  <c r="X137" i="7"/>
  <c r="T137" i="7"/>
  <c r="P141" i="7"/>
  <c r="U142" i="7"/>
  <c r="U141" i="7"/>
  <c r="Q144" i="7"/>
  <c r="X139" i="7"/>
  <c r="P139" i="7"/>
  <c r="X138" i="7" l="1"/>
  <c r="P135" i="7"/>
  <c r="Z129" i="7"/>
  <c r="Q124" i="7"/>
  <c r="P124" i="7"/>
  <c r="P127" i="7"/>
  <c r="P126" i="7"/>
  <c r="P121" i="7"/>
  <c r="T125" i="7"/>
  <c r="T126" i="7"/>
  <c r="X125" i="7"/>
  <c r="T129" i="7"/>
  <c r="T128" i="7"/>
  <c r="X128" i="7"/>
  <c r="T123" i="7"/>
  <c r="X127" i="7"/>
  <c r="T122" i="7"/>
  <c r="X124" i="7"/>
  <c r="T121" i="7"/>
  <c r="P130" i="7"/>
  <c r="T127" i="7"/>
  <c r="P122" i="7"/>
  <c r="P129" i="7"/>
  <c r="P128" i="7"/>
  <c r="X126" i="7"/>
  <c r="X123" i="7"/>
  <c r="X122" i="7"/>
  <c r="Q128" i="7"/>
  <c r="P107" i="7" l="1"/>
  <c r="P106" i="7"/>
  <c r="Q103" i="7"/>
  <c r="P103" i="7"/>
  <c r="Z107" i="7"/>
  <c r="P100" i="7"/>
  <c r="P101" i="7"/>
  <c r="T104" i="7"/>
  <c r="T100" i="7"/>
  <c r="Q105" i="7"/>
  <c r="P105" i="7"/>
  <c r="T101" i="7"/>
  <c r="X101" i="7"/>
  <c r="X104" i="7"/>
  <c r="X103" i="7"/>
  <c r="T111" i="7"/>
  <c r="P110" i="7"/>
  <c r="T105" i="7"/>
  <c r="Y111" i="7"/>
  <c r="P108" i="7"/>
  <c r="X102" i="7"/>
  <c r="T103" i="7"/>
  <c r="T102" i="7"/>
  <c r="T110" i="7"/>
  <c r="X106" i="7"/>
  <c r="P109" i="7"/>
  <c r="Y110" i="7"/>
  <c r="X105" i="7"/>
  <c r="Z88" i="7"/>
  <c r="P89" i="7"/>
  <c r="P85" i="7"/>
  <c r="Q85" i="7"/>
  <c r="Q84" i="7"/>
  <c r="P81" i="7"/>
  <c r="P88" i="7"/>
  <c r="P87" i="7"/>
  <c r="T82" i="7"/>
  <c r="T88" i="7"/>
  <c r="T81" i="7"/>
  <c r="T87" i="7"/>
  <c r="T86" i="7"/>
  <c r="X82" i="7"/>
  <c r="P93" i="7"/>
  <c r="P83" i="7"/>
  <c r="X85" i="7"/>
  <c r="X87" i="7"/>
  <c r="Y92" i="7"/>
  <c r="P92" i="7"/>
  <c r="Y91" i="7"/>
  <c r="P90" i="7"/>
  <c r="P82" i="7"/>
  <c r="P84" i="7"/>
  <c r="X83" i="7"/>
  <c r="X86" i="7"/>
  <c r="X84" i="7"/>
  <c r="Z71" i="7"/>
  <c r="P68" i="7"/>
  <c r="Q68" i="7"/>
  <c r="P65" i="7"/>
  <c r="T65" i="7"/>
  <c r="P73" i="7"/>
  <c r="T66" i="7"/>
  <c r="T68" i="7"/>
  <c r="T70" i="7"/>
  <c r="P70" i="7"/>
  <c r="P74" i="7"/>
  <c r="P66" i="7"/>
  <c r="T67" i="7"/>
  <c r="T69" i="7"/>
  <c r="P76" i="7"/>
  <c r="X67" i="7"/>
  <c r="X66" i="7"/>
  <c r="X68" i="7"/>
  <c r="P72" i="7"/>
  <c r="X70" i="7"/>
  <c r="Q67" i="7"/>
  <c r="P67" i="7"/>
  <c r="X69" i="7"/>
  <c r="P51" i="7"/>
  <c r="Z46" i="7"/>
  <c r="P42" i="7"/>
  <c r="T46" i="7"/>
  <c r="P50" i="7"/>
  <c r="P52" i="7"/>
  <c r="P53" i="7"/>
  <c r="Q44" i="7"/>
  <c r="P44" i="7"/>
  <c r="T48" i="7"/>
  <c r="T47" i="7"/>
  <c r="X43" i="7"/>
  <c r="X45" i="7"/>
  <c r="P45" i="7"/>
  <c r="Z32" i="7" l="1"/>
  <c r="P32" i="7"/>
  <c r="P33" i="7"/>
  <c r="P26" i="7"/>
  <c r="P27" i="7"/>
  <c r="T27" i="7"/>
  <c r="T33" i="7"/>
  <c r="T31" i="7"/>
  <c r="T32" i="7"/>
  <c r="X31" i="7"/>
  <c r="T26" i="7"/>
  <c r="X30" i="7"/>
  <c r="P37" i="7"/>
  <c r="X28" i="7"/>
  <c r="P28" i="7"/>
  <c r="Y37" i="7"/>
  <c r="P36" i="7"/>
  <c r="P34" i="7"/>
  <c r="Y36" i="7"/>
  <c r="P35" i="7"/>
  <c r="T29" i="7"/>
  <c r="T30" i="7"/>
  <c r="X27" i="7"/>
  <c r="Q29" i="7"/>
  <c r="P29" i="7"/>
  <c r="U14" i="7"/>
  <c r="Z18" i="7"/>
  <c r="X32" i="7" l="1"/>
  <c r="P31" i="7" s="1"/>
  <c r="P10" i="7"/>
  <c r="P18" i="7"/>
  <c r="P17" i="7"/>
  <c r="X11" i="7"/>
  <c r="P14" i="7"/>
  <c r="T12" i="7"/>
  <c r="X15" i="7"/>
  <c r="T17" i="7"/>
  <c r="T19" i="7"/>
  <c r="P12" i="7"/>
  <c r="T11" i="7"/>
  <c r="T10" i="7"/>
  <c r="P11" i="7"/>
  <c r="T14" i="7"/>
  <c r="T13" i="7"/>
  <c r="X16" i="7"/>
  <c r="T18" i="7"/>
  <c r="Q13" i="7"/>
  <c r="P13" i="7"/>
  <c r="P19" i="7"/>
  <c r="T15" i="7"/>
  <c r="P20" i="7"/>
  <c r="T16" i="7"/>
  <c r="X13" i="7"/>
  <c r="X12" i="7"/>
  <c r="P15" i="7"/>
  <c r="X14" i="7"/>
  <c r="X17" i="7"/>
  <c r="Y168" i="7"/>
  <c r="X168" i="7"/>
  <c r="P165" i="7" s="1"/>
  <c r="X163" i="7"/>
  <c r="P164" i="7" s="1"/>
  <c r="X152" i="7"/>
  <c r="P151" i="7" s="1"/>
  <c r="U143" i="7"/>
  <c r="T142" i="7"/>
  <c r="T141" i="7"/>
  <c r="X140" i="7"/>
  <c r="P136" i="7" s="1"/>
  <c r="X129" i="7"/>
  <c r="P125" i="7" s="1"/>
  <c r="Y112" i="7"/>
  <c r="X111" i="7"/>
  <c r="X110" i="7"/>
  <c r="T112" i="7"/>
  <c r="P102" i="7" s="1"/>
  <c r="X107" i="7"/>
  <c r="P104" i="7" s="1"/>
  <c r="X92" i="7"/>
  <c r="Y93" i="7"/>
  <c r="X88" i="7"/>
  <c r="P86" i="7" s="1"/>
  <c r="X71" i="7"/>
  <c r="P69" i="7" s="1"/>
  <c r="X46" i="7"/>
  <c r="P46" i="7" s="1"/>
  <c r="X37" i="7"/>
  <c r="Y38" i="7"/>
  <c r="T143" i="7" l="1"/>
  <c r="P144" i="7" s="1"/>
  <c r="X18" i="7"/>
  <c r="P16" i="7" s="1"/>
  <c r="X112" i="7"/>
  <c r="P112" i="7" s="1"/>
  <c r="X36" i="7"/>
  <c r="X38" i="7" s="1"/>
  <c r="T28" i="7" s="1"/>
  <c r="X91" i="7"/>
  <c r="X93" i="7" s="1"/>
  <c r="T83" i="7" s="1"/>
  <c r="H302" i="14" l="1"/>
  <c r="H301" i="14"/>
  <c r="H298" i="14"/>
  <c r="H283" i="14"/>
  <c r="H282" i="14"/>
  <c r="H280" i="14"/>
  <c r="H279" i="14" l="1"/>
  <c r="H253" i="14"/>
  <c r="H252" i="14"/>
  <c r="H249" i="14"/>
  <c r="H250" i="14"/>
  <c r="H225" i="14"/>
  <c r="H201" i="14"/>
  <c r="H198" i="14"/>
  <c r="H197" i="14"/>
  <c r="H178" i="14"/>
  <c r="H146" i="14"/>
  <c r="H145" i="14"/>
  <c r="H142" i="14"/>
  <c r="H121" i="14"/>
  <c r="H95" i="14"/>
  <c r="H73" i="14"/>
  <c r="H72" i="14"/>
  <c r="Q161" i="7" l="1"/>
  <c r="Q160" i="7"/>
  <c r="Q165" i="7"/>
  <c r="U163" i="7"/>
  <c r="U164" i="7"/>
  <c r="Q167" i="7"/>
  <c r="U165" i="7"/>
  <c r="U161" i="7"/>
  <c r="U168" i="7"/>
  <c r="Y161" i="7"/>
  <c r="U160" i="7"/>
  <c r="U166" i="7"/>
  <c r="U162" i="7"/>
  <c r="T162" i="7" s="1"/>
  <c r="Q166" i="7"/>
  <c r="U167" i="7"/>
  <c r="Y160" i="7"/>
  <c r="Y162" i="7"/>
  <c r="Q163" i="7"/>
  <c r="AA152" i="7"/>
  <c r="Q147" i="7"/>
  <c r="Q148" i="7"/>
  <c r="U151" i="7"/>
  <c r="U152" i="7"/>
  <c r="U153" i="7"/>
  <c r="Y148" i="7"/>
  <c r="Q149" i="7"/>
  <c r="Q156" i="7"/>
  <c r="U155" i="7"/>
  <c r="U147" i="7"/>
  <c r="U148" i="7"/>
  <c r="Y149" i="7"/>
  <c r="Q153" i="7"/>
  <c r="U154" i="7"/>
  <c r="Q155" i="7"/>
  <c r="Q154" i="7"/>
  <c r="Y151" i="7"/>
  <c r="Y150" i="7"/>
  <c r="Q133" i="7"/>
  <c r="AA140" i="7"/>
  <c r="U134" i="7"/>
  <c r="U138" i="7"/>
  <c r="Y137" i="7"/>
  <c r="Q140" i="7"/>
  <c r="Y134" i="7"/>
  <c r="Y136" i="7"/>
  <c r="U137" i="7"/>
  <c r="Q141" i="7"/>
  <c r="Y139" i="7"/>
  <c r="Q139" i="7"/>
  <c r="Y135" i="7"/>
  <c r="Y138" i="7"/>
  <c r="Q135" i="7"/>
  <c r="AA129" i="7"/>
  <c r="Q127" i="7"/>
  <c r="Q122" i="7"/>
  <c r="Q121" i="7"/>
  <c r="Q126" i="7"/>
  <c r="U125" i="7"/>
  <c r="U126" i="7"/>
  <c r="Y125" i="7"/>
  <c r="U129" i="7"/>
  <c r="U128" i="7"/>
  <c r="Y128" i="7"/>
  <c r="U123" i="7"/>
  <c r="Y127" i="7"/>
  <c r="U122" i="7"/>
  <c r="Y124" i="7"/>
  <c r="Q123" i="7"/>
  <c r="U121" i="7"/>
  <c r="Q130" i="7"/>
  <c r="U127" i="7"/>
  <c r="U124" i="7"/>
  <c r="Q129" i="7"/>
  <c r="Y126" i="7"/>
  <c r="Y123" i="7"/>
  <c r="Y122" i="7"/>
  <c r="AA107" i="7"/>
  <c r="Y102" i="7"/>
  <c r="Q101" i="7"/>
  <c r="Q100" i="7"/>
  <c r="U104" i="7"/>
  <c r="U100" i="7"/>
  <c r="U101" i="7"/>
  <c r="Y101" i="7"/>
  <c r="Y104" i="7"/>
  <c r="Y103" i="7"/>
  <c r="U111" i="7"/>
  <c r="Q106" i="7"/>
  <c r="Q110" i="7"/>
  <c r="U105" i="7"/>
  <c r="Q112" i="7"/>
  <c r="Q108" i="7"/>
  <c r="U103" i="7"/>
  <c r="Q107" i="7"/>
  <c r="U102" i="7"/>
  <c r="U110" i="7"/>
  <c r="Y106" i="7"/>
  <c r="Q109" i="7"/>
  <c r="Y105" i="7"/>
  <c r="AA88" i="7"/>
  <c r="Q88" i="7"/>
  <c r="Q82" i="7"/>
  <c r="Q81" i="7"/>
  <c r="Q87" i="7"/>
  <c r="U82" i="7"/>
  <c r="U88" i="7"/>
  <c r="U81" i="7"/>
  <c r="U87" i="7"/>
  <c r="U86" i="7"/>
  <c r="Y82" i="7"/>
  <c r="Q93" i="7"/>
  <c r="Q83" i="7"/>
  <c r="Y85" i="7"/>
  <c r="Y87" i="7"/>
  <c r="U83" i="7"/>
  <c r="Q92" i="7"/>
  <c r="Q90" i="7"/>
  <c r="Q89" i="7"/>
  <c r="Y86" i="7"/>
  <c r="Y84" i="7"/>
  <c r="AA71" i="7"/>
  <c r="Q65" i="7"/>
  <c r="Q70" i="7"/>
  <c r="U65" i="7"/>
  <c r="Q73" i="7"/>
  <c r="U66" i="7"/>
  <c r="U68" i="7"/>
  <c r="U70" i="7"/>
  <c r="Q74" i="7"/>
  <c r="Q66" i="7"/>
  <c r="U67" i="7"/>
  <c r="U69" i="7"/>
  <c r="Q76" i="7"/>
  <c r="Y67" i="7"/>
  <c r="Y66" i="7"/>
  <c r="Y68" i="7"/>
  <c r="Q72" i="7"/>
  <c r="Y70" i="7"/>
  <c r="Y69" i="7"/>
  <c r="AA46" i="7"/>
  <c r="Q42" i="7"/>
  <c r="U46" i="7"/>
  <c r="Q52" i="7"/>
  <c r="U42" i="7"/>
  <c r="T42" i="7" s="1"/>
  <c r="Q51" i="7"/>
  <c r="U48" i="7"/>
  <c r="U47" i="7"/>
  <c r="Y43" i="7"/>
  <c r="Q53" i="7"/>
  <c r="Y44" i="7"/>
  <c r="Q45" i="7"/>
  <c r="AA32" i="7"/>
  <c r="Q33" i="7"/>
  <c r="Q32" i="7"/>
  <c r="Q26" i="7"/>
  <c r="Q27" i="7"/>
  <c r="U27" i="7"/>
  <c r="U33" i="7"/>
  <c r="U31" i="7"/>
  <c r="U32" i="7"/>
  <c r="Y31" i="7"/>
  <c r="U26" i="7"/>
  <c r="Y30" i="7"/>
  <c r="Q37" i="7"/>
  <c r="Y28" i="7"/>
  <c r="Q28" i="7"/>
  <c r="U28" i="7"/>
  <c r="Q36" i="7"/>
  <c r="Q34" i="7"/>
  <c r="Q35" i="7"/>
  <c r="U29" i="7"/>
  <c r="U30" i="7"/>
  <c r="Q30" i="7"/>
  <c r="Q17" i="7"/>
  <c r="Q18" i="7"/>
  <c r="Q11" i="7"/>
  <c r="Q10" i="7"/>
  <c r="Y11" i="7"/>
  <c r="U12" i="7"/>
  <c r="Q14" i="7"/>
  <c r="Y15" i="7"/>
  <c r="U17" i="7"/>
  <c r="U19" i="7"/>
  <c r="Q12" i="7"/>
  <c r="U11" i="7"/>
  <c r="U10" i="7"/>
  <c r="U13" i="7"/>
  <c r="Y16" i="7"/>
  <c r="Q20" i="7"/>
  <c r="U16" i="7"/>
  <c r="Y13" i="7"/>
  <c r="AA18" i="7"/>
  <c r="Y163" i="7" l="1"/>
  <c r="Q164" i="7" s="1"/>
  <c r="Y152" i="7"/>
  <c r="Q151" i="7" s="1"/>
  <c r="Y140" i="7"/>
  <c r="Q136" i="7" s="1"/>
  <c r="Y129" i="7"/>
  <c r="Q125" i="7" s="1"/>
  <c r="U112" i="7"/>
  <c r="Q102" i="7" s="1"/>
  <c r="Y107" i="7"/>
  <c r="Q104" i="7" s="1"/>
  <c r="Y71" i="7"/>
  <c r="Q69" i="7" s="1"/>
  <c r="Y46" i="7"/>
  <c r="Q46" i="7" s="1"/>
  <c r="Y32" i="7"/>
  <c r="Q31" i="7" s="1"/>
  <c r="U18" i="7"/>
  <c r="Q19" i="7"/>
  <c r="Y12" i="7"/>
  <c r="Q15" i="7"/>
  <c r="Y14" i="7"/>
  <c r="Y17" i="7"/>
  <c r="Y83" i="7"/>
  <c r="Y88" i="7" s="1"/>
  <c r="Q86" i="7" s="1"/>
  <c r="Y18" i="7" l="1"/>
  <c r="Q16" i="7" s="1"/>
  <c r="H278" i="14" l="1"/>
  <c r="H224" i="14"/>
  <c r="H196" i="14"/>
  <c r="H172" i="14"/>
  <c r="H141" i="14"/>
  <c r="H117" i="14"/>
  <c r="H89" i="14"/>
  <c r="H235" i="14" l="1"/>
  <c r="H299" i="14" l="1"/>
  <c r="H303" i="14" s="1"/>
  <c r="H289" i="14" l="1"/>
  <c r="H287" i="14"/>
  <c r="H281" i="14"/>
  <c r="H284" i="14" s="1"/>
  <c r="H261" i="14"/>
  <c r="H248" i="14"/>
  <c r="H255" i="14" s="1"/>
  <c r="H228" i="14"/>
  <c r="H227" i="14"/>
  <c r="H226" i="14"/>
  <c r="H231" i="14" s="1"/>
  <c r="H205" i="14"/>
  <c r="H207" i="14"/>
  <c r="H202" i="14"/>
  <c r="H183" i="14"/>
  <c r="H185" i="14" s="1"/>
  <c r="H175" i="14"/>
  <c r="H174" i="14"/>
  <c r="H173" i="14"/>
  <c r="H144" i="14"/>
  <c r="H143" i="14"/>
  <c r="H147" i="14" s="1"/>
  <c r="H130" i="14"/>
  <c r="H152" i="14"/>
  <c r="H150" i="14"/>
  <c r="H118" i="14"/>
  <c r="H101" i="14"/>
  <c r="H92" i="14"/>
  <c r="H91" i="14"/>
  <c r="H90" i="14"/>
  <c r="H124" i="14" l="1"/>
  <c r="H131" i="14" s="1"/>
  <c r="H153" i="14"/>
  <c r="H208" i="14"/>
  <c r="H209" i="14" s="1"/>
  <c r="G322" i="14"/>
  <c r="J320" i="14" s="1"/>
  <c r="H290" i="14"/>
  <c r="H291" i="14" s="1"/>
  <c r="H237" i="14"/>
  <c r="H238" i="14" s="1"/>
  <c r="H262" i="14"/>
  <c r="H154" i="14"/>
  <c r="H96" i="14"/>
  <c r="F322" i="14"/>
  <c r="J319" i="14" s="1"/>
  <c r="H70" i="14" l="1"/>
  <c r="H69" i="14"/>
  <c r="H68" i="14" l="1"/>
  <c r="H74" i="14" s="1"/>
  <c r="AA163" i="7" l="1"/>
  <c r="H77" i="14" l="1"/>
  <c r="H80" i="14" s="1"/>
  <c r="H81" i="14" s="1"/>
  <c r="H306" i="14" l="1"/>
  <c r="H100" i="14"/>
  <c r="H102" i="14"/>
  <c r="H103" i="14" s="1"/>
  <c r="H309" i="14" l="1"/>
  <c r="H310" i="14" s="1"/>
  <c r="N39" i="9"/>
  <c r="N40" i="9"/>
  <c r="N41" i="9"/>
  <c r="M39" i="9"/>
  <c r="M40" i="9"/>
  <c r="M41" i="9"/>
  <c r="K39" i="9"/>
  <c r="K40" i="9"/>
  <c r="K41" i="9"/>
  <c r="J39" i="9"/>
  <c r="J40" i="9"/>
  <c r="J41" i="9"/>
  <c r="G39" i="9"/>
  <c r="G40" i="9"/>
  <c r="G41" i="9"/>
  <c r="I41" i="9"/>
  <c r="I40" i="9"/>
  <c r="I39" i="9"/>
  <c r="F41" i="9"/>
  <c r="F40" i="9"/>
  <c r="F39" i="9"/>
  <c r="E41" i="9"/>
  <c r="E40" i="9"/>
  <c r="E39" i="9"/>
  <c r="H179" i="14" l="1"/>
  <c r="H186" i="14" s="1"/>
  <c r="H322" i="14" s="1"/>
  <c r="J322" i="14" s="1"/>
  <c r="G42" i="9"/>
  <c r="F42" i="9"/>
  <c r="L42" i="9"/>
  <c r="N42" i="9"/>
  <c r="K42" i="9"/>
  <c r="E42" i="9"/>
  <c r="M42" i="9"/>
  <c r="I42" i="9" l="1"/>
  <c r="J42" i="9"/>
  <c r="N29" i="9" l="1"/>
  <c r="N27" i="9"/>
  <c r="N28" i="9"/>
  <c r="N23" i="9"/>
  <c r="N10" i="9"/>
  <c r="N19" i="9"/>
  <c r="F18" i="9"/>
  <c r="N36" i="9"/>
  <c r="N30" i="9"/>
  <c r="N32" i="9"/>
  <c r="N33" i="9"/>
  <c r="N13" i="9"/>
  <c r="M32" i="9"/>
  <c r="M21" i="9"/>
  <c r="N16" i="9"/>
  <c r="N38" i="9"/>
  <c r="N9" i="9"/>
  <c r="L25" i="9" l="1"/>
  <c r="L29" i="9"/>
  <c r="L31" i="9"/>
  <c r="M23" i="9"/>
  <c r="M38" i="9"/>
  <c r="M28" i="9"/>
  <c r="M29" i="9"/>
  <c r="M30" i="9"/>
  <c r="M36" i="9"/>
  <c r="M11" i="9"/>
  <c r="M27" i="9"/>
  <c r="M14" i="9"/>
  <c r="M10" i="9"/>
  <c r="M9" i="9"/>
  <c r="M26" i="9"/>
  <c r="L30" i="9"/>
  <c r="L27" i="9"/>
  <c r="L10" i="9"/>
  <c r="L38" i="9"/>
  <c r="L36" i="9"/>
  <c r="L9" i="9"/>
  <c r="L14" i="9"/>
  <c r="L20" i="9"/>
  <c r="L21" i="9"/>
  <c r="L23" i="9"/>
  <c r="K38" i="9"/>
  <c r="K25" i="9"/>
  <c r="K32" i="9"/>
  <c r="K35" i="9"/>
  <c r="K18" i="9"/>
  <c r="K19" i="9"/>
  <c r="K16" i="9"/>
  <c r="K30" i="9"/>
  <c r="K36" i="9"/>
  <c r="K27" i="9"/>
  <c r="K14" i="9"/>
  <c r="K11" i="9"/>
  <c r="K26" i="9"/>
  <c r="K28" i="9"/>
  <c r="K23" i="9"/>
  <c r="K10" i="9"/>
  <c r="K20" i="9"/>
  <c r="K9" i="9"/>
  <c r="J26" i="9"/>
  <c r="J29" i="9"/>
  <c r="J37" i="9"/>
  <c r="J22" i="9"/>
  <c r="J23" i="9"/>
  <c r="J10" i="9"/>
  <c r="J9" i="9"/>
  <c r="J28" i="9"/>
  <c r="J30" i="9"/>
  <c r="J36" i="9"/>
  <c r="J19" i="9"/>
  <c r="J38" i="9"/>
  <c r="J27" i="9"/>
  <c r="J14" i="9"/>
  <c r="I24" i="9"/>
  <c r="I18" i="9"/>
  <c r="I20" i="9"/>
  <c r="I9" i="9"/>
  <c r="I27" i="9"/>
  <c r="I29" i="9"/>
  <c r="I23" i="9"/>
  <c r="I36" i="9"/>
  <c r="I28" i="9"/>
  <c r="I10" i="9"/>
  <c r="I30" i="9"/>
  <c r="I38" i="9"/>
  <c r="I11" i="9"/>
  <c r="I26" i="9"/>
  <c r="I14" i="9"/>
  <c r="H28" i="9"/>
  <c r="H33" i="9"/>
  <c r="H37" i="9"/>
  <c r="H38" i="9"/>
  <c r="H27" i="9"/>
  <c r="H36" i="9"/>
  <c r="H30" i="9"/>
  <c r="H23" i="9"/>
  <c r="H25" i="9"/>
  <c r="F36" i="9"/>
  <c r="F23" i="9"/>
  <c r="F35" i="9"/>
  <c r="F11" i="9"/>
  <c r="H11" i="9"/>
  <c r="H14" i="9"/>
  <c r="H16" i="9"/>
  <c r="H19" i="9"/>
  <c r="G24" i="9"/>
  <c r="G26" i="9"/>
  <c r="G29" i="9"/>
  <c r="G31" i="9"/>
  <c r="G34" i="9"/>
  <c r="G13" i="9"/>
  <c r="G23" i="9"/>
  <c r="G30" i="9"/>
  <c r="G38" i="9"/>
  <c r="G36" i="9"/>
  <c r="G27" i="9"/>
  <c r="G10" i="9"/>
  <c r="G9" i="9"/>
  <c r="F27" i="9"/>
  <c r="F28" i="9"/>
  <c r="F29" i="9"/>
  <c r="F21" i="9"/>
  <c r="F14" i="9"/>
  <c r="F10" i="9"/>
  <c r="F9" i="9"/>
  <c r="F30" i="9"/>
  <c r="F34" i="9"/>
  <c r="F26" i="9"/>
  <c r="F32" i="9"/>
  <c r="F38" i="9"/>
  <c r="F16" i="9"/>
  <c r="F20" i="9"/>
  <c r="F22" i="9"/>
  <c r="E25" i="9"/>
  <c r="E29" i="9"/>
  <c r="E34" i="9"/>
  <c r="E35" i="9"/>
  <c r="E37" i="9"/>
  <c r="E13" i="9"/>
  <c r="E22" i="9"/>
  <c r="E23" i="9"/>
  <c r="E16" i="9"/>
  <c r="E10" i="9"/>
  <c r="E9" i="9"/>
  <c r="E18" i="9"/>
  <c r="E38" i="9"/>
  <c r="E36" i="9"/>
  <c r="E11" i="9"/>
  <c r="E26" i="9"/>
  <c r="E14" i="9"/>
  <c r="E28" i="9"/>
  <c r="E30" i="9"/>
  <c r="E27" i="9"/>
  <c r="I16" i="9" l="1"/>
  <c r="H10" i="9" l="1"/>
  <c r="H9" i="9"/>
  <c r="H12" i="9"/>
  <c r="N12" i="9"/>
  <c r="M15" i="9"/>
  <c r="M19" i="9"/>
  <c r="L17" i="9"/>
  <c r="J12" i="9"/>
  <c r="J17" i="9"/>
  <c r="I12" i="9"/>
  <c r="H15" i="9"/>
  <c r="H17" i="9"/>
  <c r="F12" i="9"/>
  <c r="E12" i="9"/>
  <c r="G12" i="9" l="1"/>
  <c r="M17" i="9"/>
  <c r="E15" i="9"/>
  <c r="F15" i="9"/>
  <c r="N15" i="9"/>
  <c r="G15" i="9"/>
  <c r="I15" i="9"/>
  <c r="J15" i="9"/>
  <c r="K15" i="9"/>
  <c r="L15" i="9" l="1"/>
  <c r="H42" i="9" l="1"/>
  <c r="H41" i="9"/>
  <c r="H40" i="9"/>
  <c r="H39" i="9"/>
  <c r="L39" i="9" l="1"/>
  <c r="L40" i="9"/>
  <c r="L41" i="9"/>
</calcChain>
</file>

<file path=xl/sharedStrings.xml><?xml version="1.0" encoding="utf-8"?>
<sst xmlns="http://schemas.openxmlformats.org/spreadsheetml/2006/main" count="2480" uniqueCount="606">
  <si>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</si>
  <si>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</si>
  <si>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</si>
  <si>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</si>
  <si>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</si>
  <si>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</si>
  <si>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</si>
  <si>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</si>
  <si>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</si>
  <si>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</si>
  <si>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</si>
  <si>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</si>
  <si>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Хлеб ржанной</t>
  </si>
  <si>
    <t>338 / 11</t>
  </si>
  <si>
    <t>Норма по СанПин</t>
  </si>
  <si>
    <t>Хлеб ржаной</t>
  </si>
  <si>
    <t>День</t>
  </si>
  <si>
    <t>349/11</t>
  </si>
  <si>
    <t>223 /11</t>
  </si>
  <si>
    <t>376/11</t>
  </si>
  <si>
    <t>Чай с сахаром</t>
  </si>
  <si>
    <t>265/11</t>
  </si>
  <si>
    <t>382/11</t>
  </si>
  <si>
    <t xml:space="preserve">Какао с молоком </t>
  </si>
  <si>
    <t>294/11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</si>
  <si>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</si>
  <si>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</si>
  <si>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</si>
  <si>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</si>
  <si>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</si>
  <si>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</si>
  <si>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</si>
  <si>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</si>
  <si>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</si>
  <si>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</si>
  <si>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</si>
  <si>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</si>
  <si>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</si>
  <si>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</si>
  <si>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</si>
  <si>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</si>
  <si>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</si>
  <si>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</si>
  <si>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</si>
  <si>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</si>
  <si>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</si>
  <si>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</si>
  <si>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</si>
  <si>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</si>
  <si>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</si>
  <si>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</si>
  <si>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</si>
  <si>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</si>
  <si>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</si>
  <si>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</si>
  <si>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</si>
  <si>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</si>
  <si>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</si>
  <si>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</si>
  <si>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</si>
  <si>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</si>
  <si>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</si>
  <si>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овощи свежие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</si>
  <si>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</si>
  <si>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</si>
  <si>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</si>
  <si>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</si>
  <si>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</si>
  <si>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</si>
  <si>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</si>
  <si>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</si>
  <si>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</si>
  <si>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</si>
  <si>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</si>
  <si>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</si>
  <si>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</si>
  <si>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</si>
  <si>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(М Е Н Ю - РАСКЛАДКА)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</si>
  <si>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</si>
  <si>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</si>
  <si>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</si>
  <si>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</si>
  <si>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</si>
  <si>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</si>
  <si>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</si>
  <si>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</si>
  <si>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>томат</t>
  </si>
  <si>
    <t xml:space="preserve">сметана </t>
  </si>
  <si>
    <t>морковь</t>
  </si>
  <si>
    <t>м/слив</t>
  </si>
  <si>
    <t>лук</t>
  </si>
  <si>
    <t>овощи</t>
  </si>
  <si>
    <t>м/растит</t>
  </si>
  <si>
    <t>фрукты</t>
  </si>
  <si>
    <t>овсянка</t>
  </si>
  <si>
    <t>свекла</t>
  </si>
  <si>
    <t>рыба</t>
  </si>
  <si>
    <t>рис</t>
  </si>
  <si>
    <t>хлеб пш.</t>
  </si>
  <si>
    <t>мука пш.</t>
  </si>
  <si>
    <t>консервирован.</t>
  </si>
  <si>
    <t>молоко</t>
  </si>
  <si>
    <t>вода</t>
  </si>
  <si>
    <t>м/сливочное</t>
  </si>
  <si>
    <t>сухари</t>
  </si>
  <si>
    <t xml:space="preserve">соль </t>
  </si>
  <si>
    <t>л/лист</t>
  </si>
  <si>
    <t>говядина</t>
  </si>
  <si>
    <t>смесь сух-в</t>
  </si>
  <si>
    <t>лук репчатый</t>
  </si>
  <si>
    <t>томат пюр</t>
  </si>
  <si>
    <t>сахар песок</t>
  </si>
  <si>
    <t>м/растительное</t>
  </si>
  <si>
    <t>к-та лимон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</si>
  <si>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</si>
  <si>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</si>
  <si>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</si>
  <si>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</si>
  <si>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</si>
  <si>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</si>
  <si>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</si>
  <si>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яйца</t>
  </si>
  <si>
    <t>сл/ масло</t>
  </si>
  <si>
    <t>яйцо</t>
  </si>
  <si>
    <t>П Я Т Н И Ц А</t>
  </si>
  <si>
    <t xml:space="preserve">картоф    </t>
  </si>
  <si>
    <t>хлеб</t>
  </si>
  <si>
    <t xml:space="preserve">морковь       </t>
  </si>
  <si>
    <t>лук репчат</t>
  </si>
  <si>
    <t xml:space="preserve">лук реп        </t>
  </si>
  <si>
    <t>соус</t>
  </si>
  <si>
    <t>мука пшенич</t>
  </si>
  <si>
    <t>лав лист</t>
  </si>
  <si>
    <t>томат пюре</t>
  </si>
  <si>
    <t>Плов с говядиной</t>
  </si>
  <si>
    <t>крупа рисовая</t>
  </si>
  <si>
    <t>лук репч</t>
  </si>
  <si>
    <t>Котлета рубленая</t>
  </si>
  <si>
    <t>сухарь панирован.</t>
  </si>
  <si>
    <t>картоф</t>
  </si>
  <si>
    <t>мука</t>
  </si>
  <si>
    <t xml:space="preserve">соус в тефтели         </t>
  </si>
  <si>
    <t xml:space="preserve">    / 11</t>
  </si>
  <si>
    <t>капуста б/кач</t>
  </si>
  <si>
    <t>консервированная</t>
  </si>
  <si>
    <t xml:space="preserve">  /  11</t>
  </si>
  <si>
    <t>м/сливоч</t>
  </si>
  <si>
    <t>том пюре</t>
  </si>
  <si>
    <t>сырьё</t>
  </si>
  <si>
    <t xml:space="preserve">брутто </t>
  </si>
  <si>
    <t>нетто</t>
  </si>
  <si>
    <t>таблица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</si>
  <si>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</si>
  <si>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</si>
  <si>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</si>
  <si>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</si>
  <si>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</si>
  <si>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</si>
  <si>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</si>
  <si>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</si>
  <si>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</si>
  <si>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</si>
  <si>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</si>
  <si>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</si>
  <si>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</si>
  <si>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</si>
  <si>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</si>
  <si>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</si>
  <si>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</si>
  <si>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</si>
  <si>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</si>
  <si>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</si>
  <si>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</si>
  <si>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</si>
  <si>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</si>
  <si>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</si>
  <si>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</si>
  <si>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</si>
  <si>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</si>
  <si>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СОГЛАСОВАНО:</t>
  </si>
  <si>
    <t>м /сливочное</t>
  </si>
  <si>
    <t>278/11</t>
  </si>
  <si>
    <t xml:space="preserve">Итого за день по СанПиН  </t>
  </si>
  <si>
    <t xml:space="preserve">из птицы </t>
  </si>
  <si>
    <t>Кофейный напиток</t>
  </si>
  <si>
    <t>379/11</t>
  </si>
  <si>
    <t>картофельное пюре /</t>
  </si>
  <si>
    <t>83/11</t>
  </si>
  <si>
    <t xml:space="preserve">петрушка </t>
  </si>
  <si>
    <t>лук репч.</t>
  </si>
  <si>
    <t>82/11</t>
  </si>
  <si>
    <t>106/11</t>
  </si>
  <si>
    <t>фрикадельки</t>
  </si>
  <si>
    <t>102/11</t>
  </si>
  <si>
    <t>плов с говядиной</t>
  </si>
  <si>
    <t>88/11</t>
  </si>
  <si>
    <t>Щи из св/ капусты с карт</t>
  </si>
  <si>
    <t>клёцки</t>
  </si>
  <si>
    <t>Суп картоф. с горохом</t>
  </si>
  <si>
    <t xml:space="preserve">       тефтели   </t>
  </si>
  <si>
    <t>горох лущ.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</si>
  <si>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</si>
  <si>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</si>
  <si>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</si>
  <si>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102 /11</t>
  </si>
  <si>
    <t>Щи из св/капусты с картофелем</t>
  </si>
  <si>
    <t>Суп  картофельный с горохом</t>
  </si>
  <si>
    <t>Суп картофельный с клёцками</t>
  </si>
  <si>
    <t>Суп с макаронными изделиями</t>
  </si>
  <si>
    <t>Фрукты   ( яблоко )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</si>
  <si>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</si>
  <si>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</si>
  <si>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</si>
  <si>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</si>
  <si>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</si>
  <si>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</si>
  <si>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</si>
  <si>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2-й день</t>
  </si>
  <si>
    <t>3-й день</t>
  </si>
  <si>
    <t>1-й день</t>
  </si>
  <si>
    <t>4-й день</t>
  </si>
  <si>
    <t xml:space="preserve">   чай с сахаром</t>
  </si>
  <si>
    <t>5-й день</t>
  </si>
  <si>
    <t>7-й день</t>
  </si>
  <si>
    <t>9-й день</t>
  </si>
  <si>
    <t>с картофелем</t>
  </si>
  <si>
    <t xml:space="preserve">Щи из свежей капусты </t>
  </si>
  <si>
    <t>минтай б/г</t>
  </si>
  <si>
    <t>Сок фруктовый (яблочный)</t>
  </si>
  <si>
    <t>Борщ с картоф. и св. капуст.</t>
  </si>
  <si>
    <t xml:space="preserve">Бутерброд с сыром </t>
  </si>
  <si>
    <t>Хлеб пш.</t>
  </si>
  <si>
    <t>3 /11</t>
  </si>
  <si>
    <t xml:space="preserve">О Б Е Д </t>
  </si>
  <si>
    <t>П О Л Д Н И К</t>
  </si>
  <si>
    <t>Бутерброд с  мясными изделиями</t>
  </si>
  <si>
    <t>выход котлеты</t>
  </si>
  <si>
    <t>Бутерброд с  сыром</t>
  </si>
  <si>
    <t>Суп картофель. с горохом</t>
  </si>
  <si>
    <t>Бутерброд с  рыбными изделиями</t>
  </si>
  <si>
    <t>Какао с молоком</t>
  </si>
  <si>
    <t>чай с лимоном</t>
  </si>
  <si>
    <t>лимон</t>
  </si>
  <si>
    <t>Сырник картофельный с творогом</t>
  </si>
  <si>
    <t>О Б Е Д Ы - П О Л Д Н И К И</t>
  </si>
  <si>
    <t>Бутерброд с изделиями</t>
  </si>
  <si>
    <t>Бутерброд с мясными изделиями</t>
  </si>
  <si>
    <t>Бутерброд с изделиями из птицы</t>
  </si>
  <si>
    <t>377/11</t>
  </si>
  <si>
    <t>Борщ с карт со св. капустой</t>
  </si>
  <si>
    <t>СОУС: вода</t>
  </si>
  <si>
    <t xml:space="preserve">Котлета рубленная из птицы  </t>
  </si>
  <si>
    <t>/ икра свекольная</t>
  </si>
  <si>
    <t>171-75</t>
  </si>
  <si>
    <t>икра свекольная</t>
  </si>
  <si>
    <t>огурец свежий</t>
  </si>
  <si>
    <t>помидор св.</t>
  </si>
  <si>
    <t>зелень св.</t>
  </si>
  <si>
    <t>хлеб пшен.</t>
  </si>
  <si>
    <t>хлеб ржан.</t>
  </si>
  <si>
    <t>всего овощей</t>
  </si>
  <si>
    <t>лим/кислота</t>
  </si>
  <si>
    <t>какао порошок</t>
  </si>
  <si>
    <t>кондитерка</t>
  </si>
  <si>
    <t>капуста св.</t>
  </si>
  <si>
    <t>0,11 шт.</t>
  </si>
  <si>
    <t>385/11</t>
  </si>
  <si>
    <t>Молоко кипячёное</t>
  </si>
  <si>
    <t>2 - я   неделя</t>
  </si>
  <si>
    <t>1 - я   неделя</t>
  </si>
  <si>
    <t>каша молочная  рисовая</t>
  </si>
  <si>
    <t>яйца шт./ гр.</t>
  </si>
  <si>
    <t>крахмал</t>
  </si>
  <si>
    <t xml:space="preserve">Какао </t>
  </si>
  <si>
    <t>фрукты яблоко</t>
  </si>
  <si>
    <t>Среднее за 10 дней (фактически)</t>
  </si>
  <si>
    <t>б/г минтай</t>
  </si>
  <si>
    <t>120/60</t>
  </si>
  <si>
    <t>сыр костромской</t>
  </si>
  <si>
    <t>ВСЕГО: за обед и полдник</t>
  </si>
  <si>
    <t>128-131</t>
  </si>
  <si>
    <t xml:space="preserve"> Горошек овощ. отварн.</t>
  </si>
  <si>
    <t>макароны отварные /</t>
  </si>
  <si>
    <t>203-133</t>
  </si>
  <si>
    <t>/11</t>
  </si>
  <si>
    <t>282/11</t>
  </si>
  <si>
    <t>Печеночные котлеты</t>
  </si>
  <si>
    <t xml:space="preserve">  / кукуруза отварная</t>
  </si>
  <si>
    <t>консервированна</t>
  </si>
  <si>
    <t>мука пш</t>
  </si>
  <si>
    <t xml:space="preserve">яйца шт / гр. </t>
  </si>
  <si>
    <t xml:space="preserve">крахмал </t>
  </si>
  <si>
    <t>0,08 шт.</t>
  </si>
  <si>
    <t xml:space="preserve">              Печеночные котлеты</t>
  </si>
  <si>
    <t xml:space="preserve">Суп с крупой </t>
  </si>
  <si>
    <t>Шницель рыбный</t>
  </si>
  <si>
    <t xml:space="preserve">СОУС: </t>
  </si>
  <si>
    <t>минтай б/г потраш</t>
  </si>
  <si>
    <t xml:space="preserve"> мука пш.</t>
  </si>
  <si>
    <t>235/11</t>
  </si>
  <si>
    <t>Шницель рыбный (минтай)</t>
  </si>
  <si>
    <t xml:space="preserve"> зелень</t>
  </si>
  <si>
    <t xml:space="preserve">картофельное пюре / </t>
  </si>
  <si>
    <t>зелень</t>
  </si>
  <si>
    <t xml:space="preserve">овощи свежие </t>
  </si>
  <si>
    <t xml:space="preserve">  /горошек овощ. отварн.</t>
  </si>
  <si>
    <t xml:space="preserve">                  Бутерброд с издели из птицы</t>
  </si>
  <si>
    <t>О С Е Н Ь</t>
  </si>
  <si>
    <t>Суп с макаронами</t>
  </si>
  <si>
    <t>111/11</t>
  </si>
  <si>
    <t>Кисель ассарти фруктовое</t>
  </si>
  <si>
    <t>259/11</t>
  </si>
  <si>
    <t>Жаркое по - дормашнему</t>
  </si>
  <si>
    <t>свинина</t>
  </si>
  <si>
    <t>359/11</t>
  </si>
  <si>
    <t>лавр /лист</t>
  </si>
  <si>
    <t xml:space="preserve">каша пшенная/ </t>
  </si>
  <si>
    <t>каша пшенная рассыпчатая</t>
  </si>
  <si>
    <t>Крупа пшено</t>
  </si>
  <si>
    <t>0,09 шт.</t>
  </si>
  <si>
    <t>6 - й день</t>
  </si>
  <si>
    <t>Свекольник</t>
  </si>
  <si>
    <t>Овощи свежие (помидор)</t>
  </si>
  <si>
    <t>0,5 шт.</t>
  </si>
  <si>
    <t>помидор</t>
  </si>
  <si>
    <t>Котлета кортофельная</t>
  </si>
  <si>
    <t xml:space="preserve">Молоко кипячёное </t>
  </si>
  <si>
    <t>0,1 шт.</t>
  </si>
  <si>
    <t xml:space="preserve">    Суп из овощей </t>
  </si>
  <si>
    <t>99 / 11</t>
  </si>
  <si>
    <t xml:space="preserve">Суп из овощей </t>
  </si>
  <si>
    <t>128-73</t>
  </si>
  <si>
    <t>/икра кабачковая</t>
  </si>
  <si>
    <t>/        Икра  кабачковая</t>
  </si>
  <si>
    <t>кабачёк</t>
  </si>
  <si>
    <t>м/растимтельное</t>
  </si>
  <si>
    <t>горошек консерв</t>
  </si>
  <si>
    <t>картофель пюре /</t>
  </si>
  <si>
    <t>кукуруза отвароная</t>
  </si>
  <si>
    <t>173/11</t>
  </si>
  <si>
    <t xml:space="preserve">лакомка с помидоркой в </t>
  </si>
  <si>
    <t xml:space="preserve">Лакомка с помидоркой в омлете  </t>
  </si>
  <si>
    <t>помидоры св.</t>
  </si>
  <si>
    <t>Запеканка картофельная</t>
  </si>
  <si>
    <t>с мясом</t>
  </si>
  <si>
    <t>Овощи свежие (огурец)</t>
  </si>
  <si>
    <t>284/11</t>
  </si>
  <si>
    <t>10 - й день</t>
  </si>
  <si>
    <t>8- й день</t>
  </si>
  <si>
    <t>182/11</t>
  </si>
  <si>
    <t>Каша молочная рисовая</t>
  </si>
  <si>
    <t xml:space="preserve">   чай с лимоном</t>
  </si>
  <si>
    <t>133/11</t>
  </si>
  <si>
    <t>крупа гречка</t>
  </si>
  <si>
    <t xml:space="preserve"> "УТВЕРЖДАЮ"</t>
  </si>
  <si>
    <t xml:space="preserve"> Россия   Краснодарский край </t>
  </si>
  <si>
    <t>20___г.</t>
  </si>
  <si>
    <t>2021 г.</t>
  </si>
  <si>
    <t>203 /11</t>
  </si>
  <si>
    <t>71 /11</t>
  </si>
  <si>
    <t>128-131/</t>
  </si>
  <si>
    <t>Суп  с макаронными изделиями</t>
  </si>
  <si>
    <t>171-75 /</t>
  </si>
  <si>
    <t xml:space="preserve">   /   Икра  свекольная</t>
  </si>
  <si>
    <t>120 / 60</t>
  </si>
  <si>
    <t>99/11</t>
  </si>
  <si>
    <t xml:space="preserve">  Картофельное пюре   /</t>
  </si>
  <si>
    <t xml:space="preserve">  /  икра кабачковая</t>
  </si>
  <si>
    <t>Бутерброд с сыром</t>
  </si>
  <si>
    <t>мука на подпыл</t>
  </si>
  <si>
    <t>дрожжи</t>
  </si>
  <si>
    <t>возрастная группа 12-18 лет</t>
  </si>
  <si>
    <t>12-18 л</t>
  </si>
  <si>
    <t xml:space="preserve">      Возрастная категория:      с   12  до 18 лет</t>
  </si>
  <si>
    <t>возрастная категория: 12-18лет</t>
  </si>
  <si>
    <t>возрастная категория: 12-18 лет</t>
  </si>
  <si>
    <t>0,138шт.</t>
  </si>
  <si>
    <t xml:space="preserve"> СОУС:</t>
  </si>
  <si>
    <t>110/15</t>
  </si>
  <si>
    <t>100/80</t>
  </si>
  <si>
    <t>выход батона 40 гр.</t>
  </si>
  <si>
    <t>батон молочный</t>
  </si>
  <si>
    <t>100/20</t>
  </si>
  <si>
    <t>240/10</t>
  </si>
  <si>
    <t>бедро кур на кости</t>
  </si>
  <si>
    <t>50/150</t>
  </si>
  <si>
    <t>160/40</t>
  </si>
  <si>
    <t>молоко сгущ.</t>
  </si>
  <si>
    <t>минтай д/бульона</t>
  </si>
  <si>
    <t xml:space="preserve">говядина </t>
  </si>
  <si>
    <t>Тефтели мясные</t>
  </si>
  <si>
    <t>55/125</t>
  </si>
  <si>
    <t>95/25</t>
  </si>
  <si>
    <t xml:space="preserve">     Бутерброд с сыром </t>
  </si>
  <si>
    <t>Жаркое по-домашнему</t>
  </si>
  <si>
    <t>190/30</t>
  </si>
  <si>
    <t>0,045 шт.</t>
  </si>
  <si>
    <t>0,073 шт.</t>
  </si>
  <si>
    <t>100 /80</t>
  </si>
  <si>
    <t>100 / 20</t>
  </si>
  <si>
    <t>100 / 80</t>
  </si>
  <si>
    <t>0,19 шт.</t>
  </si>
  <si>
    <t>1 - я неделя</t>
  </si>
  <si>
    <t xml:space="preserve"> О С Е Н Ь   20___ г.</t>
  </si>
  <si>
    <t xml:space="preserve">      на одного человека в день</t>
  </si>
  <si>
    <t>МЕНЮ</t>
  </si>
  <si>
    <t>10 - ТИДНЕВКА</t>
  </si>
  <si>
    <t>компановка сырья по БРУТТО (продукт без очистки )</t>
  </si>
  <si>
    <t>компановка сырья по НЕТТО (чистый продукт)</t>
  </si>
  <si>
    <t xml:space="preserve">                      ОВОЩИ</t>
  </si>
  <si>
    <t>Кукуруза консервирован.</t>
  </si>
  <si>
    <t>яйцо шт. / гр.</t>
  </si>
  <si>
    <t>капуста б/кач. Св.</t>
  </si>
  <si>
    <t>сок яблочный</t>
  </si>
  <si>
    <t>итого овощи</t>
  </si>
  <si>
    <t>ПЕЧЕНЬ</t>
  </si>
  <si>
    <t>Специи л/лист</t>
  </si>
  <si>
    <t>горошек консервирован.</t>
  </si>
  <si>
    <t>минтай без/ головка</t>
  </si>
  <si>
    <t>Я Й Ц А</t>
  </si>
  <si>
    <t>штук</t>
  </si>
  <si>
    <t>грамм</t>
  </si>
  <si>
    <t xml:space="preserve"> в  шницель</t>
  </si>
  <si>
    <t>в бутерброд</t>
  </si>
  <si>
    <t>ИТОГО ЯЙЦА</t>
  </si>
  <si>
    <t>кондитер</t>
  </si>
  <si>
    <t>крупа горох</t>
  </si>
  <si>
    <t>фрукты яблоко св.</t>
  </si>
  <si>
    <t>крупа пшено</t>
  </si>
  <si>
    <t>фрукты яблоки св.</t>
  </si>
  <si>
    <t xml:space="preserve"> в  котлету</t>
  </si>
  <si>
    <t>в сырник</t>
  </si>
  <si>
    <t>2 - я неделя</t>
  </si>
  <si>
    <t>6-й день</t>
  </si>
  <si>
    <t xml:space="preserve">крупа </t>
  </si>
  <si>
    <t>Печень</t>
  </si>
  <si>
    <t>К Р У П А</t>
  </si>
  <si>
    <t>в свекольник</t>
  </si>
  <si>
    <t>в котлету</t>
  </si>
  <si>
    <t>итого крупы</t>
  </si>
  <si>
    <t>Горошек консервирован.</t>
  </si>
  <si>
    <t>фрукты св. яблоко</t>
  </si>
  <si>
    <t>8-й день</t>
  </si>
  <si>
    <t xml:space="preserve"> в  фрикадельки</t>
  </si>
  <si>
    <t>в лакомку</t>
  </si>
  <si>
    <t>лимонная кислота</t>
  </si>
  <si>
    <t>10-й день</t>
  </si>
  <si>
    <t xml:space="preserve">фрукты св. </t>
  </si>
  <si>
    <t>Ф Р У К Т А</t>
  </si>
  <si>
    <t>яблоко</t>
  </si>
  <si>
    <t>ИТОГО фрукта</t>
  </si>
  <si>
    <t>молоко сгущённое</t>
  </si>
  <si>
    <t xml:space="preserve"> 20      г.</t>
  </si>
  <si>
    <t xml:space="preserve">Школа № </t>
  </si>
  <si>
    <t>с печенью</t>
  </si>
  <si>
    <t>крупа овсяная</t>
  </si>
  <si>
    <t xml:space="preserve">        КОМПАНОВКА 10 - ТИДНЕВНОГО ЦИКЛИЧНОЕ МЕНЮ ДЛЯ ПИТАНИЯ ДЕТЕЙ    О Б Е Д Ы  -  П О Л Д Н И К И</t>
  </si>
  <si>
    <t>возрастная категория:  12-18 лет</t>
  </si>
  <si>
    <t xml:space="preserve"> ПРИМЕРНОЕ 10-СЯТИДНЕВНОЕ ЦИКЛИЧНОЕ МЕНЮ ДЛЯ ПИТАНИЯ ДЕТЕЙ </t>
  </si>
  <si>
    <t xml:space="preserve">          ПРИМЕРНОЕ  ДЕСЯТИДНЕВНОЕ ЦИКЛИЧНОЕ МЕНЮ ПРИГОТОВЛЯЕМЫХ БЛЮД </t>
  </si>
  <si>
    <t xml:space="preserve">                               ШКОЛЬНЫХ  О Б Е Д  О В   И   П О Л Д Н И К О В</t>
  </si>
  <si>
    <t xml:space="preserve">                             ДЛЯ  УЧАЩИХСЯ    В   ОБЩЕОБРАЗОВАТЕЛЬНОМ   УЧРЕЖДЕНИЕ</t>
  </si>
  <si>
    <t xml:space="preserve"> ПЕРИОД:     О С Е Н Ь</t>
  </si>
  <si>
    <t>меню разработано согласно</t>
  </si>
  <si>
    <t xml:space="preserve">Россия Краснодарский край </t>
  </si>
  <si>
    <t xml:space="preserve">  ПРИМЕРНОЕ  10 - ТИДНЕВНОЕ ЦИКЛИЧНОЕ МЕНЮ ПРИГОТОВЛЯЕМЫХ БЛЮД ШКОЛЬНЫХ  О Б Е Д О В   И   П О Л Д Н И К О В</t>
  </si>
  <si>
    <r>
      <t xml:space="preserve">О С Е Н Ь    </t>
    </r>
    <r>
      <rPr>
        <sz val="10"/>
        <rFont val="Arial Cyr"/>
        <charset val="204"/>
      </rPr>
      <t>20__  год.</t>
    </r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</si>
  <si>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</si>
  <si>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</si>
  <si>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</si>
  <si>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</si>
  <si>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</si>
  <si>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</si>
  <si>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</si>
  <si>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</si>
  <si>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</si>
  <si>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</si>
  <si>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</si>
  <si>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</si>
  <si>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</si>
  <si>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</si>
  <si>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</si>
  <si>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</si>
  <si>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Борщ с картофелем со  св/капусты</t>
  </si>
  <si>
    <t>неделя</t>
  </si>
  <si>
    <t xml:space="preserve">макароны / кукуруза </t>
  </si>
  <si>
    <t>1 -я</t>
  </si>
  <si>
    <t>1 -й</t>
  </si>
  <si>
    <t>итого за обед</t>
  </si>
  <si>
    <t>суммарный обьём</t>
  </si>
  <si>
    <t>п/ гр. Обед</t>
  </si>
  <si>
    <t>Фрукты свежие ( яблоко )</t>
  </si>
  <si>
    <t>итого за полдник</t>
  </si>
  <si>
    <t>порций гр.</t>
  </si>
  <si>
    <t>полдника</t>
  </si>
  <si>
    <t>115/11</t>
  </si>
  <si>
    <t xml:space="preserve">картофельное пюре / горошек </t>
  </si>
  <si>
    <t xml:space="preserve">овощной отварной </t>
  </si>
  <si>
    <t>2 -й</t>
  </si>
  <si>
    <t>5 - 294 /11</t>
  </si>
  <si>
    <t>3 -й</t>
  </si>
  <si>
    <t>Кондитерские изделия (печенье)</t>
  </si>
  <si>
    <t>овощи свежие (огурец)</t>
  </si>
  <si>
    <t>4 -й</t>
  </si>
  <si>
    <t>Котлета рубленная из птицы</t>
  </si>
  <si>
    <t xml:space="preserve"> Каша пшенная    /</t>
  </si>
  <si>
    <t>5 -й</t>
  </si>
  <si>
    <t>сырники из творога и картофеля</t>
  </si>
  <si>
    <t>220/11</t>
  </si>
  <si>
    <t xml:space="preserve">  2-я неделя</t>
  </si>
  <si>
    <t>2 -я</t>
  </si>
  <si>
    <t>Компот из смеси сухофруктов</t>
  </si>
  <si>
    <t>6 -й</t>
  </si>
  <si>
    <t>Котлета кортофельная с печенью</t>
  </si>
  <si>
    <t>7 -й</t>
  </si>
  <si>
    <t>3-434/11</t>
  </si>
  <si>
    <t>Суп картофельный с рыбными фрикадельками</t>
  </si>
  <si>
    <t>кукуруза отварная (консервирован.)</t>
  </si>
  <si>
    <t>8 -й</t>
  </si>
  <si>
    <t>108-109/11</t>
  </si>
  <si>
    <t>Запеканка картофельная с мясом</t>
  </si>
  <si>
    <t>9 -й</t>
  </si>
  <si>
    <t>5 - 234 /11</t>
  </si>
  <si>
    <t>Каша молочная ( рисовая )</t>
  </si>
  <si>
    <t>10 -й</t>
  </si>
  <si>
    <t>5 - 268 /11</t>
  </si>
  <si>
    <t>71 / 11</t>
  </si>
  <si>
    <t>Отклонение от</t>
  </si>
  <si>
    <t xml:space="preserve">меню обеды - полдники 10-тидневка </t>
  </si>
  <si>
    <t>в %</t>
  </si>
  <si>
    <t>( + / - )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</si>
  <si>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</si>
  <si>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</si>
  <si>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</si>
  <si>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</si>
  <si>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>110 /15</t>
  </si>
  <si>
    <t xml:space="preserve">                               Возрастная категория:      с   12  лет и старше </t>
  </si>
  <si>
    <t xml:space="preserve">      Возрастная категория:      с  12  до 18лет</t>
  </si>
  <si>
    <t xml:space="preserve">      Возрастная категория:      с  12  до 18 лет</t>
  </si>
  <si>
    <t>Запеканка из творога с молоком</t>
  </si>
  <si>
    <t>сгущённым</t>
  </si>
  <si>
    <t>190 / 30</t>
  </si>
  <si>
    <t>Лакомка с помидоркой в омлете /</t>
  </si>
  <si>
    <t>160 /  40</t>
  </si>
  <si>
    <t>Фрукты свежие   ( яблоко )</t>
  </si>
  <si>
    <t>0,1шт.</t>
  </si>
  <si>
    <t>Фрукты свежие  ( яблоко )</t>
  </si>
  <si>
    <t>выход биточка 70 гр.</t>
  </si>
  <si>
    <t>(печенье )</t>
  </si>
  <si>
    <t xml:space="preserve">Кондитерские изделия </t>
  </si>
  <si>
    <t>Какао -порошок</t>
  </si>
  <si>
    <t>Компот из смеси  с/фрукт</t>
  </si>
  <si>
    <t>5-294 /11</t>
  </si>
  <si>
    <t>5-234 /11</t>
  </si>
  <si>
    <t>200/80</t>
  </si>
  <si>
    <t>омлете / кукуруза отв. конс.</t>
  </si>
  <si>
    <t>Компот из смеси с/фрукт</t>
  </si>
  <si>
    <t>Фрукты  свежие  ( яблоко )</t>
  </si>
  <si>
    <t>2,475 шт.</t>
  </si>
  <si>
    <t>выход котлеты 70 гр.</t>
  </si>
  <si>
    <t>5-268/11</t>
  </si>
  <si>
    <t>( + 7,87 )</t>
  </si>
  <si>
    <t>п/п</t>
  </si>
  <si>
    <t>пищевой продукции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</si>
  <si>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</si>
  <si>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</si>
  <si>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</si>
  <si>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</si>
  <si>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</si>
  <si>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</si>
  <si>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</si>
  <si>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</si>
  <si>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</si>
  <si>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</si>
  <si>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</si>
  <si>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</si>
  <si>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</si>
  <si>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</si>
  <si>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</si>
  <si>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r>
      <t xml:space="preserve">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</si>
  <si>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>продукции</t>
  </si>
  <si>
    <t>меню   10 - тидневка</t>
  </si>
  <si>
    <t>среднем</t>
  </si>
  <si>
    <t>неделю</t>
  </si>
  <si>
    <t>( 10 дней)</t>
  </si>
  <si>
    <t>г (нетто)</t>
  </si>
  <si>
    <r>
      <t xml:space="preserve">   в качестве горячих </t>
    </r>
    <r>
      <rPr>
        <b/>
        <sz val="9"/>
        <rFont val="Arial Cyr"/>
        <charset val="204"/>
      </rPr>
      <t>ОБЕДОВ  И  ПРОЛДНИКОВ</t>
    </r>
    <r>
      <rPr>
        <sz val="9"/>
        <rFont val="Arial Cyr"/>
        <family val="2"/>
        <charset val="204"/>
      </rPr>
      <t xml:space="preserve">  (всего)   40%</t>
    </r>
  </si>
  <si>
    <r>
      <rPr>
        <b/>
        <sz val="11"/>
        <color rgb="FF000000"/>
        <rFont val="Calibri"/>
        <family val="2"/>
        <charset val="204"/>
      </rPr>
      <t xml:space="preserve">режим питания:    </t>
    </r>
    <r>
      <rPr>
        <sz val="11"/>
        <color rgb="FF000000"/>
        <rFont val="Calibri"/>
        <family val="2"/>
        <charset val="204"/>
      </rPr>
      <t xml:space="preserve">двухразовый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</si>
  <si>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>Сырник из творога и</t>
  </si>
  <si>
    <t>картофеля</t>
  </si>
  <si>
    <t>Суп  карт. с рыбными фрикадельками</t>
  </si>
  <si>
    <t>Суп картофельный  с рыбными фрикадельками</t>
  </si>
  <si>
    <t>Суп карт.  с клёцками</t>
  </si>
  <si>
    <t>Суп  картофельный  с клёцками</t>
  </si>
  <si>
    <t>отварная (консервированная)</t>
  </si>
  <si>
    <t>Кукуруза отварн.(консервированная)</t>
  </si>
  <si>
    <t>запеканка из творога с молоком сгущённым</t>
  </si>
  <si>
    <t>яблоки св.</t>
  </si>
  <si>
    <t>О Б Е Д О В  и  П О Л Д Н И К О В</t>
  </si>
  <si>
    <t xml:space="preserve">   чай</t>
  </si>
  <si>
    <t>160/55</t>
  </si>
  <si>
    <t>160 / 55</t>
  </si>
  <si>
    <t>375/11</t>
  </si>
  <si>
    <t>чай без сахара</t>
  </si>
  <si>
    <t>Чай без сахара</t>
  </si>
  <si>
    <t xml:space="preserve">   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</si>
</sst>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0.0"/>
    <numFmt numFmtId="166" formatCode="0.000"/>
    <numFmt numFmtId="167" formatCode="0.0000"/>
    <numFmt numFmtId="168" formatCode="0.000000"/>
  </numFmts>
  <fonts count="109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color rgb="FF002060"/>
      <name val="Calibri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i/>
      <sz val="7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Arial Cyr"/>
      <charset val="204"/>
    </font>
    <font>
      <sz val="11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b/>
      <sz val="8"/>
      <name val="Calibri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6"/>
      <name val="Arial Cyr"/>
      <charset val="204"/>
    </font>
    <font>
      <b/>
      <sz val="1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rgb="FFC3D69B"/>
        <bgColor rgb="FFBDD7E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rgb="FFFF99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3" tint="0.7999816888943144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0" fillId="0" borderId="0" applyFont="0" applyFill="0" applyBorder="0" applyAlignment="0" applyProtection="0"/>
  </cellStyleXfs>
  <cellXfs count="175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164" fontId="14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14" xfId="0" applyBorder="1"/>
    <xf numFmtId="0" fontId="20" fillId="2" borderId="15" xfId="0" applyFont="1" applyFill="1" applyBorder="1" applyAlignment="1">
      <alignment horizontal="right"/>
    </xf>
    <xf numFmtId="0" fontId="0" fillId="0" borderId="15" xfId="0" applyBorder="1"/>
    <xf numFmtId="49" fontId="2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0" fillId="0" borderId="0" xfId="0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3" xfId="0" applyBorder="1"/>
    <xf numFmtId="0" fontId="7" fillId="0" borderId="3" xfId="0" applyFont="1" applyBorder="1"/>
    <xf numFmtId="0" fontId="33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8" xfId="0" applyBorder="1"/>
    <xf numFmtId="2" fontId="19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0" fillId="0" borderId="35" xfId="0" applyBorder="1"/>
    <xf numFmtId="0" fontId="0" fillId="0" borderId="0" xfId="0" applyFont="1" applyBorder="1"/>
    <xf numFmtId="0" fontId="36" fillId="0" borderId="3" xfId="0" applyFont="1" applyBorder="1" applyAlignment="1">
      <alignment horizontal="left"/>
    </xf>
    <xf numFmtId="0" fontId="0" fillId="0" borderId="34" xfId="0" applyBorder="1"/>
    <xf numFmtId="165" fontId="38" fillId="0" borderId="23" xfId="0" applyNumberFormat="1" applyFont="1" applyBorder="1" applyAlignment="1">
      <alignment horizontal="center"/>
    </xf>
    <xf numFmtId="1" fontId="38" fillId="0" borderId="23" xfId="0" applyNumberFormat="1" applyFont="1" applyBorder="1" applyAlignment="1">
      <alignment horizontal="center"/>
    </xf>
    <xf numFmtId="0" fontId="0" fillId="0" borderId="25" xfId="0" applyBorder="1"/>
    <xf numFmtId="0" fontId="22" fillId="0" borderId="0" xfId="0" applyFont="1"/>
    <xf numFmtId="0" fontId="33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0" fontId="0" fillId="0" borderId="27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3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21" xfId="0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48" fillId="0" borderId="35" xfId="0" applyFont="1" applyBorder="1"/>
    <xf numFmtId="0" fontId="48" fillId="0" borderId="3" xfId="0" applyFont="1" applyBorder="1"/>
    <xf numFmtId="0" fontId="49" fillId="0" borderId="0" xfId="0" applyFont="1" applyBorder="1"/>
    <xf numFmtId="0" fontId="0" fillId="0" borderId="17" xfId="0" applyBorder="1"/>
    <xf numFmtId="0" fontId="22" fillId="0" borderId="27" xfId="0" applyFont="1" applyBorder="1"/>
    <xf numFmtId="0" fontId="0" fillId="0" borderId="26" xfId="0" applyBorder="1"/>
    <xf numFmtId="0" fontId="22" fillId="0" borderId="18" xfId="0" applyFont="1" applyBorder="1"/>
    <xf numFmtId="0" fontId="0" fillId="0" borderId="9" xfId="0" applyBorder="1"/>
    <xf numFmtId="0" fontId="46" fillId="0" borderId="0" xfId="0" applyFont="1" applyBorder="1"/>
    <xf numFmtId="0" fontId="52" fillId="0" borderId="0" xfId="0" applyFont="1" applyBorder="1"/>
    <xf numFmtId="0" fontId="22" fillId="0" borderId="25" xfId="0" applyFont="1" applyBorder="1"/>
    <xf numFmtId="0" fontId="33" fillId="0" borderId="35" xfId="0" applyFont="1" applyBorder="1"/>
    <xf numFmtId="0" fontId="10" fillId="0" borderId="6" xfId="0" applyFont="1" applyBorder="1"/>
    <xf numFmtId="0" fontId="51" fillId="0" borderId="14" xfId="0" applyFont="1" applyBorder="1" applyAlignment="1"/>
    <xf numFmtId="0" fontId="49" fillId="0" borderId="44" xfId="0" applyFont="1" applyBorder="1"/>
    <xf numFmtId="0" fontId="0" fillId="0" borderId="19" xfId="0" applyBorder="1"/>
    <xf numFmtId="0" fontId="22" fillId="0" borderId="22" xfId="0" applyFont="1" applyBorder="1"/>
    <xf numFmtId="0" fontId="0" fillId="0" borderId="2" xfId="0" applyBorder="1"/>
    <xf numFmtId="0" fontId="2" fillId="0" borderId="22" xfId="0" applyFont="1" applyBorder="1"/>
    <xf numFmtId="0" fontId="49" fillId="0" borderId="2" xfId="0" applyFont="1" applyBorder="1"/>
    <xf numFmtId="0" fontId="49" fillId="0" borderId="26" xfId="0" applyFont="1" applyBorder="1"/>
    <xf numFmtId="0" fontId="48" fillId="0" borderId="10" xfId="0" applyFont="1" applyBorder="1"/>
    <xf numFmtId="0" fontId="53" fillId="0" borderId="0" xfId="0" applyFont="1" applyBorder="1"/>
    <xf numFmtId="0" fontId="0" fillId="0" borderId="44" xfId="0" applyBorder="1"/>
    <xf numFmtId="0" fontId="56" fillId="0" borderId="17" xfId="0" applyFont="1" applyBorder="1"/>
    <xf numFmtId="0" fontId="2" fillId="0" borderId="10" xfId="0" applyFont="1" applyBorder="1"/>
    <xf numFmtId="0" fontId="53" fillId="0" borderId="25" xfId="0" applyFont="1" applyBorder="1"/>
    <xf numFmtId="0" fontId="53" fillId="0" borderId="27" xfId="0" applyFont="1" applyBorder="1"/>
    <xf numFmtId="0" fontId="53" fillId="0" borderId="35" xfId="0" applyFont="1" applyBorder="1"/>
    <xf numFmtId="0" fontId="22" fillId="0" borderId="13" xfId="0" applyFont="1" applyBorder="1"/>
    <xf numFmtId="0" fontId="53" fillId="0" borderId="13" xfId="0" applyFont="1" applyBorder="1"/>
    <xf numFmtId="0" fontId="0" fillId="0" borderId="29" xfId="0" applyFont="1" applyBorder="1"/>
    <xf numFmtId="0" fontId="0" fillId="0" borderId="11" xfId="0" applyFont="1" applyBorder="1" applyAlignment="1">
      <alignment horizontal="center"/>
    </xf>
    <xf numFmtId="0" fontId="0" fillId="0" borderId="41" xfId="0" applyFont="1" applyBorder="1"/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2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19" xfId="0" applyNumberFormat="1" applyBorder="1"/>
    <xf numFmtId="9" fontId="0" fillId="0" borderId="21" xfId="0" applyNumberFormat="1" applyBorder="1"/>
    <xf numFmtId="0" fontId="6" fillId="0" borderId="17" xfId="0" applyFont="1" applyBorder="1"/>
    <xf numFmtId="0" fontId="53" fillId="0" borderId="17" xfId="0" applyFont="1" applyBorder="1"/>
    <xf numFmtId="0" fontId="6" fillId="0" borderId="25" xfId="0" applyFont="1" applyBorder="1"/>
    <xf numFmtId="0" fontId="6" fillId="0" borderId="35" xfId="0" applyFont="1" applyBorder="1"/>
    <xf numFmtId="0" fontId="0" fillId="0" borderId="10" xfId="0" applyFont="1" applyBorder="1"/>
    <xf numFmtId="0" fontId="53" fillId="0" borderId="10" xfId="0" applyFont="1" applyBorder="1"/>
    <xf numFmtId="0" fontId="0" fillId="0" borderId="35" xfId="0" applyFont="1" applyBorder="1"/>
    <xf numFmtId="0" fontId="0" fillId="0" borderId="3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ill="1"/>
    <xf numFmtId="2" fontId="10" fillId="0" borderId="23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8" fillId="0" borderId="3" xfId="0" applyFont="1" applyBorder="1"/>
    <xf numFmtId="1" fontId="22" fillId="0" borderId="0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8" fillId="0" borderId="0" xfId="0" applyFont="1"/>
    <xf numFmtId="0" fontId="0" fillId="7" borderId="0" xfId="0" applyFill="1" applyBorder="1"/>
    <xf numFmtId="0" fontId="0" fillId="7" borderId="3" xfId="0" applyFill="1" applyBorder="1"/>
    <xf numFmtId="0" fontId="0" fillId="7" borderId="18" xfId="0" applyFill="1" applyBorder="1"/>
    <xf numFmtId="0" fontId="0" fillId="7" borderId="27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7" xfId="0" applyFill="1" applyBorder="1"/>
    <xf numFmtId="0" fontId="0" fillId="0" borderId="25" xfId="0" applyFill="1" applyBorder="1"/>
    <xf numFmtId="0" fontId="0" fillId="0" borderId="35" xfId="0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0" fillId="0" borderId="0" xfId="0" applyFill="1" applyBorder="1"/>
    <xf numFmtId="0" fontId="46" fillId="0" borderId="0" xfId="0" applyFont="1" applyFill="1" applyBorder="1"/>
    <xf numFmtId="0" fontId="46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0" fillId="0" borderId="33" xfId="0" applyFill="1" applyBorder="1"/>
    <xf numFmtId="0" fontId="0" fillId="0" borderId="3" xfId="0" applyFill="1" applyBorder="1"/>
    <xf numFmtId="0" fontId="33" fillId="0" borderId="0" xfId="0" applyFont="1" applyFill="1" applyBorder="1" applyAlignment="1">
      <alignment horizontal="left"/>
    </xf>
    <xf numFmtId="0" fontId="10" fillId="0" borderId="14" xfId="0" applyFont="1" applyFill="1" applyBorder="1"/>
    <xf numFmtId="0" fontId="8" fillId="0" borderId="14" xfId="0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3" fillId="0" borderId="0" xfId="0" applyFont="1" applyFill="1" applyBorder="1"/>
    <xf numFmtId="0" fontId="0" fillId="0" borderId="0" xfId="0" applyFill="1" applyBorder="1" applyAlignment="1">
      <alignment horizontal="left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/>
    <xf numFmtId="2" fontId="10" fillId="0" borderId="23" xfId="0" applyNumberFormat="1" applyFont="1" applyBorder="1" applyAlignment="1">
      <alignment horizontal="center" vertical="center"/>
    </xf>
    <xf numFmtId="0" fontId="5" fillId="0" borderId="14" xfId="0" applyFont="1" applyFill="1" applyBorder="1"/>
    <xf numFmtId="0" fontId="0" fillId="0" borderId="15" xfId="0" applyFill="1" applyBorder="1"/>
    <xf numFmtId="0" fontId="48" fillId="0" borderId="14" xfId="0" applyFont="1" applyFill="1" applyBorder="1"/>
    <xf numFmtId="0" fontId="17" fillId="0" borderId="0" xfId="0" applyFont="1" applyFill="1" applyBorder="1" applyAlignment="1">
      <alignment horizontal="left"/>
    </xf>
    <xf numFmtId="0" fontId="48" fillId="0" borderId="15" xfId="0" applyFont="1" applyFill="1" applyBorder="1"/>
    <xf numFmtId="0" fontId="17" fillId="0" borderId="0" xfId="0" applyFont="1" applyFill="1" applyBorder="1"/>
    <xf numFmtId="0" fontId="0" fillId="0" borderId="15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Font="1" applyFill="1" applyBorder="1"/>
    <xf numFmtId="0" fontId="48" fillId="0" borderId="17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0" fontId="2" fillId="0" borderId="23" xfId="0" applyFont="1" applyFill="1" applyBorder="1"/>
    <xf numFmtId="0" fontId="2" fillId="0" borderId="23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23" xfId="0" applyFont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22" fillId="0" borderId="22" xfId="0" applyFont="1" applyFill="1" applyBorder="1"/>
    <xf numFmtId="0" fontId="22" fillId="0" borderId="23" xfId="0" applyFont="1" applyBorder="1" applyAlignment="1">
      <alignment horizontal="left"/>
    </xf>
    <xf numFmtId="0" fontId="22" fillId="0" borderId="23" xfId="0" applyFont="1" applyFill="1" applyBorder="1"/>
    <xf numFmtId="0" fontId="67" fillId="0" borderId="0" xfId="0" applyFont="1"/>
    <xf numFmtId="0" fontId="28" fillId="0" borderId="24" xfId="0" applyFont="1" applyFill="1" applyBorder="1" applyAlignment="1">
      <alignment horizontal="left"/>
    </xf>
    <xf numFmtId="0" fontId="2" fillId="0" borderId="31" xfId="0" applyFont="1" applyFill="1" applyBorder="1"/>
    <xf numFmtId="0" fontId="3" fillId="0" borderId="0" xfId="0" applyFont="1" applyFill="1" applyBorder="1" applyAlignment="1">
      <alignment horizontal="left"/>
    </xf>
    <xf numFmtId="0" fontId="47" fillId="0" borderId="14" xfId="0" applyFont="1" applyFill="1" applyBorder="1"/>
    <xf numFmtId="0" fontId="0" fillId="0" borderId="8" xfId="0" applyBorder="1"/>
    <xf numFmtId="0" fontId="22" fillId="0" borderId="23" xfId="0" applyFont="1" applyFill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8" fillId="0" borderId="15" xfId="0" applyFont="1" applyFill="1" applyBorder="1"/>
    <xf numFmtId="0" fontId="74" fillId="0" borderId="24" xfId="0" applyFont="1" applyFill="1" applyBorder="1" applyAlignment="1">
      <alignment horizontal="left"/>
    </xf>
    <xf numFmtId="0" fontId="73" fillId="0" borderId="24" xfId="0" applyFont="1" applyFill="1" applyBorder="1" applyAlignment="1">
      <alignment horizontal="left"/>
    </xf>
    <xf numFmtId="0" fontId="76" fillId="0" borderId="18" xfId="0" applyFont="1" applyBorder="1"/>
    <xf numFmtId="0" fontId="0" fillId="0" borderId="15" xfId="0" applyFont="1" applyFill="1" applyBorder="1"/>
    <xf numFmtId="0" fontId="78" fillId="0" borderId="24" xfId="0" applyFont="1" applyFill="1" applyBorder="1" applyAlignment="1">
      <alignment horizontal="left"/>
    </xf>
    <xf numFmtId="165" fontId="0" fillId="0" borderId="0" xfId="0" applyNumberFormat="1" applyFill="1" applyBorder="1"/>
    <xf numFmtId="0" fontId="76" fillId="0" borderId="33" xfId="0" applyFont="1" applyBorder="1"/>
    <xf numFmtId="0" fontId="76" fillId="0" borderId="0" xfId="0" applyFont="1" applyBorder="1"/>
    <xf numFmtId="0" fontId="74" fillId="0" borderId="24" xfId="0" applyFont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52" fillId="0" borderId="22" xfId="0" applyFont="1" applyFill="1" applyBorder="1"/>
    <xf numFmtId="0" fontId="33" fillId="0" borderId="15" xfId="0" applyFont="1" applyFill="1" applyBorder="1"/>
    <xf numFmtId="0" fontId="5" fillId="0" borderId="0" xfId="0" applyFont="1" applyFill="1" applyBorder="1"/>
    <xf numFmtId="0" fontId="76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45" xfId="0" applyFill="1" applyBorder="1"/>
    <xf numFmtId="0" fontId="74" fillId="0" borderId="0" xfId="0" applyFont="1" applyBorder="1" applyAlignment="1">
      <alignment horizontal="left"/>
    </xf>
    <xf numFmtId="0" fontId="47" fillId="0" borderId="0" xfId="0" applyFont="1" applyFill="1" applyBorder="1"/>
    <xf numFmtId="2" fontId="35" fillId="0" borderId="22" xfId="0" applyNumberFormat="1" applyFont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30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2" fontId="18" fillId="0" borderId="50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36" fillId="0" borderId="39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1" fillId="0" borderId="14" xfId="0" applyFont="1" applyFill="1" applyBorder="1" applyAlignment="1"/>
    <xf numFmtId="0" fontId="49" fillId="0" borderId="44" xfId="0" applyFont="1" applyFill="1" applyBorder="1"/>
    <xf numFmtId="0" fontId="76" fillId="0" borderId="33" xfId="0" applyFont="1" applyFill="1" applyBorder="1"/>
    <xf numFmtId="0" fontId="51" fillId="0" borderId="25" xfId="0" applyFont="1" applyFill="1" applyBorder="1" applyAlignment="1"/>
    <xf numFmtId="0" fontId="49" fillId="0" borderId="26" xfId="0" applyFont="1" applyFill="1" applyBorder="1"/>
    <xf numFmtId="0" fontId="76" fillId="0" borderId="27" xfId="0" applyFont="1" applyFill="1" applyBorder="1"/>
    <xf numFmtId="0" fontId="51" fillId="0" borderId="0" xfId="0" applyFont="1" applyFill="1" applyBorder="1" applyAlignment="1"/>
    <xf numFmtId="0" fontId="14" fillId="0" borderId="61" xfId="0" applyFont="1" applyFill="1" applyBorder="1" applyAlignment="1">
      <alignment horizontal="left"/>
    </xf>
    <xf numFmtId="0" fontId="51" fillId="0" borderId="15" xfId="0" applyFont="1" applyFill="1" applyBorder="1" applyAlignment="1"/>
    <xf numFmtId="0" fontId="14" fillId="0" borderId="57" xfId="0" applyFont="1" applyFill="1" applyBorder="1" applyAlignment="1">
      <alignment horizontal="left"/>
    </xf>
    <xf numFmtId="0" fontId="14" fillId="0" borderId="65" xfId="0" applyFont="1" applyFill="1" applyBorder="1" applyAlignment="1">
      <alignment horizontal="left"/>
    </xf>
    <xf numFmtId="0" fontId="43" fillId="0" borderId="60" xfId="0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0" fontId="7" fillId="0" borderId="22" xfId="0" applyFont="1" applyBorder="1"/>
    <xf numFmtId="0" fontId="59" fillId="0" borderId="66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2" fillId="0" borderId="67" xfId="0" applyFont="1" applyFill="1" applyBorder="1" applyAlignment="1">
      <alignment horizontal="left"/>
    </xf>
    <xf numFmtId="0" fontId="2" fillId="0" borderId="69" xfId="0" applyFont="1" applyFill="1" applyBorder="1"/>
    <xf numFmtId="0" fontId="48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7" fillId="0" borderId="15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2" fillId="0" borderId="53" xfId="0" applyFont="1" applyFill="1" applyBorder="1" applyAlignment="1">
      <alignment horizontal="left"/>
    </xf>
    <xf numFmtId="0" fontId="73" fillId="0" borderId="70" xfId="0" applyFont="1" applyFill="1" applyBorder="1" applyAlignment="1">
      <alignment horizontal="left"/>
    </xf>
    <xf numFmtId="0" fontId="64" fillId="0" borderId="17" xfId="0" applyFont="1" applyFill="1" applyBorder="1"/>
    <xf numFmtId="0" fontId="22" fillId="0" borderId="66" xfId="0" applyFont="1" applyFill="1" applyBorder="1"/>
    <xf numFmtId="0" fontId="22" fillId="0" borderId="66" xfId="0" applyFont="1" applyBorder="1" applyAlignment="1">
      <alignment horizontal="left"/>
    </xf>
    <xf numFmtId="0" fontId="0" fillId="0" borderId="62" xfId="0" applyBorder="1"/>
    <xf numFmtId="0" fontId="28" fillId="0" borderId="68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center"/>
    </xf>
    <xf numFmtId="0" fontId="59" fillId="0" borderId="3" xfId="0" applyFont="1" applyFill="1" applyBorder="1"/>
    <xf numFmtId="165" fontId="14" fillId="0" borderId="23" xfId="0" applyNumberFormat="1" applyFont="1" applyFill="1" applyBorder="1" applyAlignment="1">
      <alignment horizontal="left"/>
    </xf>
    <xf numFmtId="165" fontId="80" fillId="0" borderId="23" xfId="0" applyNumberFormat="1" applyFont="1" applyFill="1" applyBorder="1" applyAlignment="1">
      <alignment horizontal="left"/>
    </xf>
    <xf numFmtId="0" fontId="0" fillId="0" borderId="65" xfId="0" applyBorder="1"/>
    <xf numFmtId="0" fontId="49" fillId="0" borderId="9" xfId="0" applyFont="1" applyFill="1" applyBorder="1"/>
    <xf numFmtId="0" fontId="2" fillId="0" borderId="66" xfId="0" applyFont="1" applyFill="1" applyBorder="1" applyAlignment="1">
      <alignment horizontal="left"/>
    </xf>
    <xf numFmtId="0" fontId="28" fillId="0" borderId="70" xfId="0" applyFont="1" applyFill="1" applyBorder="1" applyAlignment="1">
      <alignment horizontal="left"/>
    </xf>
    <xf numFmtId="0" fontId="49" fillId="0" borderId="2" xfId="0" applyFont="1" applyFill="1" applyBorder="1"/>
    <xf numFmtId="0" fontId="76" fillId="0" borderId="18" xfId="0" applyFont="1" applyFill="1" applyBorder="1"/>
    <xf numFmtId="0" fontId="51" fillId="0" borderId="44" xfId="0" applyFont="1" applyFill="1" applyBorder="1" applyAlignment="1"/>
    <xf numFmtId="0" fontId="51" fillId="0" borderId="33" xfId="0" applyFont="1" applyFill="1" applyBorder="1" applyAlignment="1"/>
    <xf numFmtId="0" fontId="76" fillId="0" borderId="13" xfId="0" applyFont="1" applyFill="1" applyBorder="1"/>
    <xf numFmtId="0" fontId="28" fillId="0" borderId="54" xfId="0" applyFont="1" applyFill="1" applyBorder="1" applyAlignment="1">
      <alignment horizontal="left"/>
    </xf>
    <xf numFmtId="0" fontId="22" fillId="0" borderId="32" xfId="0" applyFont="1" applyFill="1" applyBorder="1"/>
    <xf numFmtId="0" fontId="4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2" fontId="83" fillId="0" borderId="0" xfId="0" applyNumberFormat="1" applyFont="1" applyBorder="1" applyAlignment="1">
      <alignment horizontal="left" vertical="center" wrapText="1"/>
    </xf>
    <xf numFmtId="0" fontId="14" fillId="0" borderId="52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2" fontId="18" fillId="0" borderId="51" xfId="0" applyNumberFormat="1" applyFont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4" fillId="0" borderId="71" xfId="0" applyFont="1" applyBorder="1" applyAlignment="1">
      <alignment horizontal="center"/>
    </xf>
    <xf numFmtId="2" fontId="14" fillId="0" borderId="67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2" fontId="18" fillId="0" borderId="67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9" fontId="36" fillId="0" borderId="39" xfId="0" applyNumberFormat="1" applyFont="1" applyBorder="1" applyAlignment="1">
      <alignment horizontal="center"/>
    </xf>
    <xf numFmtId="166" fontId="0" fillId="0" borderId="0" xfId="0" applyNumberFormat="1" applyFill="1" applyBorder="1"/>
    <xf numFmtId="0" fontId="14" fillId="0" borderId="52" xfId="0" applyFont="1" applyFill="1" applyBorder="1" applyAlignment="1">
      <alignment horizontal="center"/>
    </xf>
    <xf numFmtId="2" fontId="18" fillId="0" borderId="51" xfId="0" applyNumberFormat="1" applyFont="1" applyFill="1" applyBorder="1" applyAlignment="1">
      <alignment horizontal="center"/>
    </xf>
    <xf numFmtId="166" fontId="0" fillId="0" borderId="0" xfId="0" applyNumberFormat="1" applyBorder="1"/>
    <xf numFmtId="0" fontId="48" fillId="0" borderId="3" xfId="0" applyFont="1" applyFill="1" applyBorder="1" applyAlignment="1">
      <alignment horizontal="center"/>
    </xf>
    <xf numFmtId="0" fontId="33" fillId="0" borderId="23" xfId="0" applyFont="1" applyBorder="1" applyAlignment="1">
      <alignment horizontal="left"/>
    </xf>
    <xf numFmtId="0" fontId="22" fillId="0" borderId="32" xfId="0" applyFont="1" applyFill="1" applyBorder="1" applyAlignment="1">
      <alignment horizontal="left"/>
    </xf>
    <xf numFmtId="0" fontId="2" fillId="0" borderId="64" xfId="0" applyFont="1" applyFill="1" applyBorder="1"/>
    <xf numFmtId="0" fontId="22" fillId="0" borderId="69" xfId="0" applyFont="1" applyFill="1" applyBorder="1"/>
    <xf numFmtId="0" fontId="74" fillId="0" borderId="7" xfId="0" applyFont="1" applyFill="1" applyBorder="1" applyAlignment="1">
      <alignment horizontal="left"/>
    </xf>
    <xf numFmtId="0" fontId="76" fillId="0" borderId="15" xfId="0" applyFont="1" applyFill="1" applyBorder="1"/>
    <xf numFmtId="0" fontId="8" fillId="0" borderId="0" xfId="0" applyFont="1" applyFill="1" applyBorder="1"/>
    <xf numFmtId="0" fontId="74" fillId="0" borderId="23" xfId="0" applyFont="1" applyBorder="1" applyAlignment="1">
      <alignment horizontal="left"/>
    </xf>
    <xf numFmtId="0" fontId="74" fillId="0" borderId="33" xfId="0" applyFont="1" applyBorder="1"/>
    <xf numFmtId="0" fontId="72" fillId="0" borderId="6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61" xfId="0" applyBorder="1"/>
    <xf numFmtId="0" fontId="0" fillId="0" borderId="39" xfId="0" applyBorder="1"/>
    <xf numFmtId="0" fontId="2" fillId="0" borderId="77" xfId="0" applyFont="1" applyFill="1" applyBorder="1"/>
    <xf numFmtId="0" fontId="2" fillId="0" borderId="75" xfId="0" applyFont="1" applyFill="1" applyBorder="1" applyAlignment="1">
      <alignment horizontal="left"/>
    </xf>
    <xf numFmtId="0" fontId="22" fillId="0" borderId="75" xfId="0" applyFont="1" applyFill="1" applyBorder="1" applyAlignment="1">
      <alignment horizontal="left"/>
    </xf>
    <xf numFmtId="0" fontId="28" fillId="0" borderId="76" xfId="0" applyFont="1" applyFill="1" applyBorder="1" applyAlignment="1">
      <alignment horizontal="left"/>
    </xf>
    <xf numFmtId="0" fontId="22" fillId="0" borderId="77" xfId="0" applyFont="1" applyBorder="1"/>
    <xf numFmtId="0" fontId="22" fillId="0" borderId="77" xfId="0" applyFont="1" applyFill="1" applyBorder="1"/>
    <xf numFmtId="0" fontId="22" fillId="0" borderId="78" xfId="0" applyFont="1" applyBorder="1"/>
    <xf numFmtId="0" fontId="28" fillId="0" borderId="80" xfId="0" applyFont="1" applyFill="1" applyBorder="1" applyAlignment="1">
      <alignment horizontal="left"/>
    </xf>
    <xf numFmtId="0" fontId="2" fillId="0" borderId="81" xfId="0" applyFont="1" applyFill="1" applyBorder="1"/>
    <xf numFmtId="0" fontId="46" fillId="0" borderId="77" xfId="0" applyFont="1" applyFill="1" applyBorder="1"/>
    <xf numFmtId="0" fontId="46" fillId="0" borderId="75" xfId="0" applyFont="1" applyFill="1" applyBorder="1" applyAlignment="1">
      <alignment horizontal="left"/>
    </xf>
    <xf numFmtId="0" fontId="73" fillId="0" borderId="76" xfId="0" applyFont="1" applyFill="1" applyBorder="1" applyAlignment="1">
      <alignment horizontal="left"/>
    </xf>
    <xf numFmtId="0" fontId="22" fillId="0" borderId="78" xfId="0" applyFont="1" applyFill="1" applyBorder="1"/>
    <xf numFmtId="0" fontId="22" fillId="0" borderId="79" xfId="0" applyFont="1" applyFill="1" applyBorder="1" applyAlignment="1">
      <alignment horizontal="left"/>
    </xf>
    <xf numFmtId="0" fontId="74" fillId="0" borderId="80" xfId="0" applyFont="1" applyFill="1" applyBorder="1" applyAlignment="1">
      <alignment horizontal="left"/>
    </xf>
    <xf numFmtId="0" fontId="2" fillId="0" borderId="79" xfId="0" applyFont="1" applyBorder="1"/>
    <xf numFmtId="0" fontId="14" fillId="0" borderId="78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2" fontId="18" fillId="0" borderId="79" xfId="0" applyNumberFormat="1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166" fontId="72" fillId="0" borderId="60" xfId="0" applyNumberFormat="1" applyFont="1" applyBorder="1" applyAlignment="1">
      <alignment horizontal="center"/>
    </xf>
    <xf numFmtId="0" fontId="2" fillId="0" borderId="75" xfId="0" applyFont="1" applyFill="1" applyBorder="1"/>
    <xf numFmtId="0" fontId="14" fillId="0" borderId="82" xfId="0" applyFont="1" applyFill="1" applyBorder="1" applyAlignment="1">
      <alignment horizontal="left"/>
    </xf>
    <xf numFmtId="0" fontId="0" fillId="0" borderId="86" xfId="0" applyBorder="1"/>
    <xf numFmtId="0" fontId="2" fillId="0" borderId="84" xfId="0" applyFont="1" applyFill="1" applyBorder="1"/>
    <xf numFmtId="0" fontId="28" fillId="0" borderId="87" xfId="0" applyFont="1" applyFill="1" applyBorder="1" applyAlignment="1">
      <alignment horizontal="left"/>
    </xf>
    <xf numFmtId="0" fontId="28" fillId="0" borderId="87" xfId="0" applyFont="1" applyBorder="1" applyAlignment="1">
      <alignment horizontal="left"/>
    </xf>
    <xf numFmtId="0" fontId="74" fillId="0" borderId="87" xfId="0" applyFont="1" applyFill="1" applyBorder="1" applyAlignment="1">
      <alignment horizontal="left"/>
    </xf>
    <xf numFmtId="0" fontId="28" fillId="0" borderId="89" xfId="0" applyFont="1" applyFill="1" applyBorder="1" applyAlignment="1">
      <alignment horizontal="left"/>
    </xf>
    <xf numFmtId="0" fontId="17" fillId="0" borderId="82" xfId="0" applyFont="1" applyFill="1" applyBorder="1"/>
    <xf numFmtId="0" fontId="76" fillId="0" borderId="7" xfId="0" applyFont="1" applyBorder="1" applyAlignment="1">
      <alignment horizontal="left"/>
    </xf>
    <xf numFmtId="0" fontId="53" fillId="0" borderId="0" xfId="0" applyFont="1" applyFill="1" applyBorder="1"/>
    <xf numFmtId="0" fontId="2" fillId="0" borderId="78" xfId="0" applyFont="1" applyFill="1" applyBorder="1"/>
    <xf numFmtId="0" fontId="22" fillId="0" borderId="79" xfId="0" applyFont="1" applyFill="1" applyBorder="1"/>
    <xf numFmtId="0" fontId="73" fillId="0" borderId="80" xfId="0" applyFont="1" applyFill="1" applyBorder="1" applyAlignment="1">
      <alignment horizontal="left"/>
    </xf>
    <xf numFmtId="0" fontId="68" fillId="0" borderId="77" xfId="0" applyFont="1" applyFill="1" applyBorder="1"/>
    <xf numFmtId="0" fontId="52" fillId="0" borderId="0" xfId="0" applyFont="1" applyFill="1" applyBorder="1"/>
    <xf numFmtId="0" fontId="82" fillId="0" borderId="0" xfId="0" applyFont="1" applyFill="1" applyBorder="1"/>
    <xf numFmtId="0" fontId="49" fillId="0" borderId="0" xfId="0" applyFont="1" applyFill="1" applyBorder="1"/>
    <xf numFmtId="0" fontId="76" fillId="0" borderId="0" xfId="0" applyFont="1" applyFill="1" applyBorder="1"/>
    <xf numFmtId="0" fontId="77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2" fillId="0" borderId="0" xfId="0" applyFont="1" applyFill="1" applyBorder="1" applyAlignment="1">
      <alignment horizontal="right"/>
    </xf>
    <xf numFmtId="0" fontId="2" fillId="0" borderId="79" xfId="0" applyFont="1" applyFill="1" applyBorder="1" applyAlignment="1">
      <alignment horizontal="left"/>
    </xf>
    <xf numFmtId="0" fontId="2" fillId="0" borderId="79" xfId="0" applyFont="1" applyFill="1" applyBorder="1"/>
    <xf numFmtId="0" fontId="2" fillId="0" borderId="85" xfId="0" applyFont="1" applyFill="1" applyBorder="1" applyAlignment="1">
      <alignment horizontal="left"/>
    </xf>
    <xf numFmtId="0" fontId="22" fillId="0" borderId="79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8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5" fillId="0" borderId="0" xfId="0" applyFont="1" applyFill="1" applyBorder="1"/>
    <xf numFmtId="0" fontId="6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2" fontId="74" fillId="0" borderId="0" xfId="0" applyNumberFormat="1" applyFont="1" applyFill="1" applyBorder="1" applyAlignment="1">
      <alignment horizontal="left"/>
    </xf>
    <xf numFmtId="0" fontId="45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/>
    <xf numFmtId="2" fontId="46" fillId="0" borderId="0" xfId="0" applyNumberFormat="1" applyFont="1" applyFill="1" applyBorder="1"/>
    <xf numFmtId="165" fontId="46" fillId="0" borderId="0" xfId="0" applyNumberFormat="1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7" fillId="0" borderId="0" xfId="0" applyNumberFormat="1" applyFont="1" applyFill="1" applyBorder="1"/>
    <xf numFmtId="1" fontId="0" fillId="0" borderId="0" xfId="0" applyNumberFormat="1" applyFill="1" applyBorder="1"/>
    <xf numFmtId="1" fontId="46" fillId="0" borderId="0" xfId="0" applyNumberFormat="1" applyFont="1" applyFill="1" applyBorder="1"/>
    <xf numFmtId="0" fontId="22" fillId="0" borderId="0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63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" fillId="0" borderId="23" xfId="0" applyFont="1" applyBorder="1"/>
    <xf numFmtId="0" fontId="28" fillId="0" borderId="7" xfId="0" applyFont="1" applyFill="1" applyBorder="1" applyAlignment="1">
      <alignment horizontal="left"/>
    </xf>
    <xf numFmtId="165" fontId="28" fillId="0" borderId="87" xfId="0" applyNumberFormat="1" applyFont="1" applyFill="1" applyBorder="1" applyAlignment="1">
      <alignment horizontal="left"/>
    </xf>
    <xf numFmtId="165" fontId="74" fillId="0" borderId="87" xfId="0" applyNumberFormat="1" applyFont="1" applyFill="1" applyBorder="1" applyAlignment="1">
      <alignment horizontal="left"/>
    </xf>
    <xf numFmtId="0" fontId="14" fillId="0" borderId="77" xfId="0" applyFont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0" fontId="39" fillId="0" borderId="77" xfId="0" applyFont="1" applyBorder="1" applyAlignment="1">
      <alignment horizontal="right"/>
    </xf>
    <xf numFmtId="1" fontId="36" fillId="0" borderId="77" xfId="0" applyNumberFormat="1" applyFont="1" applyBorder="1" applyAlignment="1">
      <alignment horizontal="center"/>
    </xf>
    <xf numFmtId="2" fontId="38" fillId="4" borderId="78" xfId="0" applyNumberFormat="1" applyFont="1" applyFill="1" applyBorder="1" applyAlignment="1">
      <alignment horizontal="center"/>
    </xf>
    <xf numFmtId="2" fontId="38" fillId="4" borderId="79" xfId="0" applyNumberFormat="1" applyFont="1" applyFill="1" applyBorder="1" applyAlignment="1">
      <alignment horizontal="center"/>
    </xf>
    <xf numFmtId="165" fontId="38" fillId="4" borderId="79" xfId="0" applyNumberFormat="1" applyFont="1" applyFill="1" applyBorder="1" applyAlignment="1">
      <alignment horizontal="center"/>
    </xf>
    <xf numFmtId="165" fontId="40" fillId="3" borderId="77" xfId="0" applyNumberFormat="1" applyFont="1" applyFill="1" applyBorder="1" applyAlignment="1">
      <alignment horizontal="center"/>
    </xf>
    <xf numFmtId="0" fontId="17" fillId="0" borderId="77" xfId="0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0" fillId="0" borderId="91" xfId="0" applyBorder="1"/>
    <xf numFmtId="0" fontId="78" fillId="0" borderId="87" xfId="0" applyFont="1" applyFill="1" applyBorder="1" applyAlignment="1">
      <alignment horizontal="left"/>
    </xf>
    <xf numFmtId="0" fontId="0" fillId="0" borderId="18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62" xfId="0" applyFill="1" applyBorder="1"/>
    <xf numFmtId="0" fontId="4" fillId="0" borderId="14" xfId="0" applyFont="1" applyFill="1" applyBorder="1"/>
    <xf numFmtId="0" fontId="65" fillId="0" borderId="44" xfId="0" applyFont="1" applyFill="1" applyBorder="1"/>
    <xf numFmtId="0" fontId="51" fillId="0" borderId="33" xfId="0" applyFont="1" applyFill="1" applyBorder="1"/>
    <xf numFmtId="0" fontId="22" fillId="0" borderId="31" xfId="0" applyFont="1" applyFill="1" applyBorder="1"/>
    <xf numFmtId="0" fontId="51" fillId="0" borderId="73" xfId="0" applyFont="1" applyFill="1" applyBorder="1" applyAlignment="1"/>
    <xf numFmtId="0" fontId="49" fillId="0" borderId="45" xfId="0" applyFont="1" applyFill="1" applyBorder="1"/>
    <xf numFmtId="0" fontId="76" fillId="0" borderId="16" xfId="0" applyFont="1" applyFill="1" applyBorder="1"/>
    <xf numFmtId="0" fontId="46" fillId="0" borderId="23" xfId="0" applyFont="1" applyFill="1" applyBorder="1" applyAlignment="1">
      <alignment horizontal="left"/>
    </xf>
    <xf numFmtId="2" fontId="46" fillId="0" borderId="75" xfId="0" applyNumberFormat="1" applyFont="1" applyFill="1" applyBorder="1" applyAlignment="1">
      <alignment horizontal="left"/>
    </xf>
    <xf numFmtId="2" fontId="73" fillId="0" borderId="76" xfId="0" applyNumberFormat="1" applyFont="1" applyFill="1" applyBorder="1" applyAlignment="1">
      <alignment horizontal="left"/>
    </xf>
    <xf numFmtId="0" fontId="0" fillId="0" borderId="16" xfId="0" applyFill="1" applyBorder="1"/>
    <xf numFmtId="0" fontId="51" fillId="0" borderId="44" xfId="0" applyFont="1" applyFill="1" applyBorder="1"/>
    <xf numFmtId="2" fontId="68" fillId="0" borderId="23" xfId="0" applyNumberFormat="1" applyFont="1" applyFill="1" applyBorder="1" applyAlignment="1">
      <alignment horizontal="left"/>
    </xf>
    <xf numFmtId="0" fontId="74" fillId="0" borderId="18" xfId="0" applyFont="1" applyFill="1" applyBorder="1"/>
    <xf numFmtId="0" fontId="22" fillId="0" borderId="5" xfId="0" applyFont="1" applyFill="1" applyBorder="1" applyAlignment="1"/>
    <xf numFmtId="0" fontId="22" fillId="0" borderId="66" xfId="0" applyFont="1" applyFill="1" applyBorder="1" applyAlignment="1">
      <alignment horizontal="left"/>
    </xf>
    <xf numFmtId="0" fontId="22" fillId="0" borderId="90" xfId="0" applyFont="1" applyFill="1" applyBorder="1"/>
    <xf numFmtId="0" fontId="2" fillId="0" borderId="38" xfId="0" applyFont="1" applyFill="1" applyBorder="1" applyAlignment="1">
      <alignment horizontal="left"/>
    </xf>
    <xf numFmtId="0" fontId="78" fillId="0" borderId="28" xfId="0" applyFont="1" applyFill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0" fillId="0" borderId="90" xfId="0" applyBorder="1"/>
    <xf numFmtId="0" fontId="22" fillId="0" borderId="84" xfId="0" applyFont="1" applyFill="1" applyBorder="1"/>
    <xf numFmtId="0" fontId="2" fillId="0" borderId="91" xfId="0" applyFont="1" applyFill="1" applyBorder="1" applyAlignment="1">
      <alignment horizontal="left"/>
    </xf>
    <xf numFmtId="0" fontId="46" fillId="0" borderId="91" xfId="0" applyFont="1" applyFill="1" applyBorder="1" applyAlignment="1">
      <alignment horizontal="left"/>
    </xf>
    <xf numFmtId="0" fontId="22" fillId="0" borderId="91" xfId="0" applyFont="1" applyFill="1" applyBorder="1" applyAlignment="1">
      <alignment horizontal="left"/>
    </xf>
    <xf numFmtId="0" fontId="28" fillId="0" borderId="93" xfId="0" applyFont="1" applyFill="1" applyBorder="1" applyAlignment="1">
      <alignment horizontal="left"/>
    </xf>
    <xf numFmtId="0" fontId="73" fillId="0" borderId="93" xfId="0" applyFont="1" applyFill="1" applyBorder="1" applyAlignment="1">
      <alignment horizontal="left"/>
    </xf>
    <xf numFmtId="0" fontId="74" fillId="0" borderId="93" xfId="0" applyFont="1" applyFill="1" applyBorder="1" applyAlignment="1">
      <alignment horizontal="left"/>
    </xf>
    <xf numFmtId="0" fontId="22" fillId="0" borderId="94" xfId="0" applyFont="1" applyFill="1" applyBorder="1"/>
    <xf numFmtId="0" fontId="22" fillId="0" borderId="95" xfId="0" applyFont="1" applyFill="1" applyBorder="1" applyAlignment="1">
      <alignment horizontal="left"/>
    </xf>
    <xf numFmtId="0" fontId="74" fillId="0" borderId="96" xfId="0" applyFont="1" applyFill="1" applyBorder="1" applyAlignment="1">
      <alignment horizontal="left"/>
    </xf>
    <xf numFmtId="0" fontId="7" fillId="0" borderId="91" xfId="0" applyFont="1" applyBorder="1"/>
    <xf numFmtId="164" fontId="14" fillId="0" borderId="82" xfId="0" applyNumberFormat="1" applyFont="1" applyFill="1" applyBorder="1" applyAlignment="1">
      <alignment horizontal="left"/>
    </xf>
    <xf numFmtId="0" fontId="2" fillId="0" borderId="85" xfId="0" applyFont="1" applyFill="1" applyBorder="1" applyAlignment="1">
      <alignment horizontal="center"/>
    </xf>
    <xf numFmtId="0" fontId="14" fillId="0" borderId="77" xfId="0" applyFont="1" applyBorder="1"/>
    <xf numFmtId="0" fontId="2" fillId="0" borderId="91" xfId="0" applyFont="1" applyBorder="1"/>
    <xf numFmtId="0" fontId="17" fillId="0" borderId="91" xfId="0" applyFont="1" applyBorder="1" applyAlignment="1">
      <alignment horizontal="center"/>
    </xf>
    <xf numFmtId="2" fontId="18" fillId="0" borderId="91" xfId="0" applyNumberFormat="1" applyFont="1" applyBorder="1" applyAlignment="1">
      <alignment horizontal="center"/>
    </xf>
    <xf numFmtId="0" fontId="0" fillId="0" borderId="17" xfId="0" applyFill="1" applyBorder="1"/>
    <xf numFmtId="2" fontId="35" fillId="0" borderId="23" xfId="0" applyNumberFormat="1" applyFont="1" applyBorder="1" applyAlignment="1">
      <alignment horizontal="center" vertical="center"/>
    </xf>
    <xf numFmtId="2" fontId="35" fillId="0" borderId="24" xfId="0" applyNumberFormat="1" applyFont="1" applyBorder="1" applyAlignment="1">
      <alignment horizontal="center" vertical="center"/>
    </xf>
    <xf numFmtId="165" fontId="40" fillId="2" borderId="78" xfId="0" applyNumberFormat="1" applyFont="1" applyFill="1" applyBorder="1" applyAlignment="1">
      <alignment horizontal="center"/>
    </xf>
    <xf numFmtId="165" fontId="40" fillId="2" borderId="79" xfId="0" applyNumberFormat="1" applyFont="1" applyFill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14" fillId="0" borderId="65" xfId="0" applyFont="1" applyBorder="1"/>
    <xf numFmtId="0" fontId="14" fillId="0" borderId="61" xfId="0" applyFont="1" applyBorder="1" applyAlignment="1">
      <alignment horizontal="left"/>
    </xf>
    <xf numFmtId="0" fontId="17" fillId="0" borderId="82" xfId="0" applyFont="1" applyBorder="1"/>
    <xf numFmtId="0" fontId="22" fillId="0" borderId="85" xfId="0" applyFont="1" applyBorder="1" applyAlignment="1">
      <alignment horizontal="left"/>
    </xf>
    <xf numFmtId="0" fontId="14" fillId="0" borderId="82" xfId="0" applyFont="1" applyBorder="1" applyAlignment="1">
      <alignment horizontal="left"/>
    </xf>
    <xf numFmtId="0" fontId="2" fillId="0" borderId="81" xfId="0" applyFont="1" applyBorder="1"/>
    <xf numFmtId="0" fontId="2" fillId="0" borderId="85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91" xfId="0" applyFont="1" applyBorder="1" applyAlignment="1">
      <alignment horizontal="left"/>
    </xf>
    <xf numFmtId="0" fontId="78" fillId="0" borderId="93" xfId="0" applyFont="1" applyBorder="1" applyAlignment="1">
      <alignment horizontal="left"/>
    </xf>
    <xf numFmtId="0" fontId="2" fillId="0" borderId="69" xfId="0" applyFont="1" applyBorder="1"/>
    <xf numFmtId="0" fontId="2" fillId="0" borderId="77" xfId="0" applyFont="1" applyBorder="1"/>
    <xf numFmtId="0" fontId="78" fillId="0" borderId="89" xfId="0" applyFont="1" applyBorder="1" applyAlignment="1">
      <alignment horizontal="left"/>
    </xf>
    <xf numFmtId="0" fontId="2" fillId="0" borderId="94" xfId="0" applyFont="1" applyBorder="1"/>
    <xf numFmtId="165" fontId="22" fillId="0" borderId="91" xfId="0" applyNumberFormat="1" applyFont="1" applyBorder="1" applyAlignment="1">
      <alignment horizontal="left"/>
    </xf>
    <xf numFmtId="0" fontId="2" fillId="0" borderId="94" xfId="0" applyFont="1" applyFill="1" applyBorder="1"/>
    <xf numFmtId="0" fontId="2" fillId="0" borderId="95" xfId="0" applyFont="1" applyFill="1" applyBorder="1" applyAlignment="1">
      <alignment horizontal="left"/>
    </xf>
    <xf numFmtId="0" fontId="51" fillId="0" borderId="9" xfId="0" applyFont="1" applyBorder="1"/>
    <xf numFmtId="0" fontId="49" fillId="0" borderId="9" xfId="0" applyFont="1" applyBorder="1"/>
    <xf numFmtId="0" fontId="76" fillId="0" borderId="13" xfId="0" applyFont="1" applyBorder="1"/>
    <xf numFmtId="0" fontId="47" fillId="0" borderId="14" xfId="0" applyFont="1" applyBorder="1" applyAlignment="1">
      <alignment horizontal="left"/>
    </xf>
    <xf numFmtId="0" fontId="28" fillId="0" borderId="93" xfId="0" applyFont="1" applyBorder="1" applyAlignment="1">
      <alignment horizontal="left"/>
    </xf>
    <xf numFmtId="0" fontId="14" fillId="0" borderId="95" xfId="0" applyFont="1" applyBorder="1" applyAlignment="1">
      <alignment horizontal="left"/>
    </xf>
    <xf numFmtId="0" fontId="28" fillId="0" borderId="96" xfId="0" applyFont="1" applyBorder="1" applyAlignment="1">
      <alignment horizontal="left"/>
    </xf>
    <xf numFmtId="0" fontId="2" fillId="0" borderId="84" xfId="0" applyFont="1" applyBorder="1"/>
    <xf numFmtId="0" fontId="33" fillId="0" borderId="91" xfId="0" applyFont="1" applyBorder="1" applyAlignment="1">
      <alignment horizontal="left"/>
    </xf>
    <xf numFmtId="0" fontId="76" fillId="0" borderId="93" xfId="0" applyFont="1" applyBorder="1" applyAlignment="1">
      <alignment horizontal="left"/>
    </xf>
    <xf numFmtId="0" fontId="74" fillId="0" borderId="93" xfId="0" applyFont="1" applyBorder="1" applyAlignment="1">
      <alignment horizontal="left"/>
    </xf>
    <xf numFmtId="0" fontId="2" fillId="0" borderId="91" xfId="0" applyFont="1" applyFill="1" applyBorder="1"/>
    <xf numFmtId="0" fontId="74" fillId="0" borderId="28" xfId="0" applyFont="1" applyFill="1" applyBorder="1" applyAlignment="1">
      <alignment horizontal="left"/>
    </xf>
    <xf numFmtId="0" fontId="78" fillId="0" borderId="93" xfId="0" applyFont="1" applyFill="1" applyBorder="1" applyAlignment="1">
      <alignment horizontal="left"/>
    </xf>
    <xf numFmtId="0" fontId="43" fillId="0" borderId="91" xfId="0" applyFont="1" applyFill="1" applyBorder="1" applyAlignment="1">
      <alignment horizontal="left"/>
    </xf>
    <xf numFmtId="0" fontId="56" fillId="0" borderId="9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0" fillId="0" borderId="17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17" xfId="0" applyFont="1" applyBorder="1"/>
    <xf numFmtId="0" fontId="8" fillId="0" borderId="14" xfId="0" applyFont="1" applyBorder="1"/>
    <xf numFmtId="0" fontId="2" fillId="0" borderId="15" xfId="0" applyFont="1" applyBorder="1"/>
    <xf numFmtId="0" fontId="51" fillId="0" borderId="14" xfId="0" applyFont="1" applyBorder="1"/>
    <xf numFmtId="0" fontId="76" fillId="0" borderId="24" xfId="0" applyFont="1" applyBorder="1" applyAlignment="1">
      <alignment horizontal="left"/>
    </xf>
    <xf numFmtId="0" fontId="14" fillId="0" borderId="22" xfId="0" applyFont="1" applyBorder="1"/>
    <xf numFmtId="0" fontId="28" fillId="0" borderId="7" xfId="0" applyFont="1" applyBorder="1" applyAlignment="1">
      <alignment horizontal="left"/>
    </xf>
    <xf numFmtId="164" fontId="14" fillId="0" borderId="82" xfId="0" applyNumberFormat="1" applyFont="1" applyBorder="1" applyAlignment="1">
      <alignment horizontal="left"/>
    </xf>
    <xf numFmtId="0" fontId="33" fillId="0" borderId="77" xfId="0" applyFont="1" applyBorder="1"/>
    <xf numFmtId="0" fontId="76" fillId="0" borderId="87" xfId="0" applyFont="1" applyBorder="1" applyAlignment="1">
      <alignment horizontal="left"/>
    </xf>
    <xf numFmtId="0" fontId="2" fillId="0" borderId="95" xfId="0" applyFont="1" applyBorder="1" applyAlignment="1">
      <alignment horizontal="left"/>
    </xf>
    <xf numFmtId="0" fontId="28" fillId="0" borderId="89" xfId="0" applyFont="1" applyBorder="1" applyAlignment="1">
      <alignment horizontal="left"/>
    </xf>
    <xf numFmtId="0" fontId="46" fillId="0" borderId="91" xfId="0" applyFont="1" applyBorder="1" applyAlignment="1">
      <alignment horizontal="left"/>
    </xf>
    <xf numFmtId="0" fontId="73" fillId="0" borderId="93" xfId="0" applyFont="1" applyBorder="1" applyAlignment="1">
      <alignment horizontal="left"/>
    </xf>
    <xf numFmtId="0" fontId="46" fillId="0" borderId="77" xfId="0" applyFont="1" applyBorder="1"/>
    <xf numFmtId="0" fontId="14" fillId="0" borderId="91" xfId="0" applyFont="1" applyBorder="1" applyAlignment="1">
      <alignment horizontal="left"/>
    </xf>
    <xf numFmtId="0" fontId="2" fillId="0" borderId="1" xfId="0" applyFont="1" applyBorder="1"/>
    <xf numFmtId="0" fontId="57" fillId="0" borderId="91" xfId="0" applyFont="1" applyBorder="1" applyAlignment="1">
      <alignment horizontal="left"/>
    </xf>
    <xf numFmtId="0" fontId="77" fillId="0" borderId="93" xfId="0" applyFont="1" applyBorder="1" applyAlignment="1">
      <alignment horizontal="left"/>
    </xf>
    <xf numFmtId="0" fontId="55" fillId="0" borderId="91" xfId="0" applyFont="1" applyBorder="1" applyAlignment="1">
      <alignment horizontal="left"/>
    </xf>
    <xf numFmtId="0" fontId="81" fillId="0" borderId="93" xfId="0" applyFont="1" applyBorder="1" applyAlignment="1">
      <alignment horizontal="left"/>
    </xf>
    <xf numFmtId="0" fontId="74" fillId="0" borderId="87" xfId="0" applyFont="1" applyBorder="1" applyAlignment="1">
      <alignment horizontal="left"/>
    </xf>
    <xf numFmtId="0" fontId="22" fillId="0" borderId="91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2" fillId="0" borderId="15" xfId="0" applyFont="1" applyBorder="1"/>
    <xf numFmtId="2" fontId="22" fillId="0" borderId="23" xfId="0" applyNumberFormat="1" applyFont="1" applyBorder="1" applyAlignment="1">
      <alignment horizontal="left"/>
    </xf>
    <xf numFmtId="2" fontId="74" fillId="0" borderId="24" xfId="0" applyNumberFormat="1" applyFont="1" applyBorder="1" applyAlignment="1">
      <alignment horizontal="left"/>
    </xf>
    <xf numFmtId="0" fontId="51" fillId="0" borderId="15" xfId="0" applyFont="1" applyBorder="1"/>
    <xf numFmtId="2" fontId="22" fillId="0" borderId="45" xfId="0" applyNumberFormat="1" applyFont="1" applyBorder="1" applyAlignment="1">
      <alignment horizontal="left"/>
    </xf>
    <xf numFmtId="2" fontId="74" fillId="0" borderId="16" xfId="0" applyNumberFormat="1" applyFont="1" applyBorder="1" applyAlignment="1">
      <alignment horizontal="left"/>
    </xf>
    <xf numFmtId="164" fontId="14" fillId="0" borderId="82" xfId="0" applyNumberFormat="1" applyFont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29" fillId="0" borderId="15" xfId="0" applyFont="1" applyBorder="1"/>
    <xf numFmtId="0" fontId="0" fillId="0" borderId="26" xfId="0" applyBorder="1" applyAlignment="1">
      <alignment horizontal="right"/>
    </xf>
    <xf numFmtId="0" fontId="10" fillId="0" borderId="61" xfId="0" applyFont="1" applyBorder="1"/>
    <xf numFmtId="0" fontId="46" fillId="0" borderId="23" xfId="0" applyFont="1" applyBorder="1" applyAlignment="1">
      <alignment horizontal="left"/>
    </xf>
    <xf numFmtId="0" fontId="2" fillId="0" borderId="78" xfId="0" applyFont="1" applyBorder="1"/>
    <xf numFmtId="0" fontId="73" fillId="0" borderId="89" xfId="0" applyFont="1" applyFill="1" applyBorder="1" applyAlignment="1">
      <alignment horizontal="left"/>
    </xf>
    <xf numFmtId="0" fontId="46" fillId="0" borderId="23" xfId="0" applyFont="1" applyFill="1" applyBorder="1"/>
    <xf numFmtId="0" fontId="22" fillId="0" borderId="91" xfId="0" applyFont="1" applyFill="1" applyBorder="1"/>
    <xf numFmtId="0" fontId="73" fillId="0" borderId="96" xfId="0" applyFont="1" applyFill="1" applyBorder="1" applyAlignment="1">
      <alignment horizontal="left"/>
    </xf>
    <xf numFmtId="0" fontId="29" fillId="0" borderId="0" xfId="0" applyFont="1" applyFill="1" applyBorder="1"/>
    <xf numFmtId="0" fontId="28" fillId="0" borderId="96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65" fillId="0" borderId="44" xfId="0" applyFont="1" applyBorder="1"/>
    <xf numFmtId="0" fontId="10" fillId="0" borderId="14" xfId="0" applyFont="1" applyBorder="1"/>
    <xf numFmtId="0" fontId="22" fillId="0" borderId="61" xfId="0" applyFont="1" applyBorder="1"/>
    <xf numFmtId="0" fontId="74" fillId="0" borderId="89" xfId="0" applyFont="1" applyBorder="1" applyAlignment="1">
      <alignment horizontal="left"/>
    </xf>
    <xf numFmtId="0" fontId="2" fillId="0" borderId="8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14" fillId="0" borderId="81" xfId="0" applyFont="1" applyBorder="1" applyAlignment="1">
      <alignment horizontal="left"/>
    </xf>
    <xf numFmtId="164" fontId="14" fillId="0" borderId="82" xfId="0" applyNumberFormat="1" applyFont="1" applyBorder="1" applyAlignment="1"/>
    <xf numFmtId="0" fontId="14" fillId="0" borderId="82" xfId="0" applyFont="1" applyBorder="1" applyAlignment="1"/>
    <xf numFmtId="0" fontId="14" fillId="0" borderId="61" xfId="0" applyFont="1" applyBorder="1" applyAlignment="1"/>
    <xf numFmtId="0" fontId="14" fillId="0" borderId="65" xfId="0" applyFont="1" applyBorder="1" applyAlignment="1"/>
    <xf numFmtId="49" fontId="14" fillId="0" borderId="61" xfId="0" applyNumberFormat="1" applyFont="1" applyBorder="1" applyAlignment="1"/>
    <xf numFmtId="0" fontId="17" fillId="0" borderId="14" xfId="0" applyFont="1" applyBorder="1" applyAlignment="1"/>
    <xf numFmtId="0" fontId="17" fillId="0" borderId="65" xfId="0" applyFont="1" applyBorder="1" applyAlignment="1"/>
    <xf numFmtId="0" fontId="22" fillId="0" borderId="85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2" fillId="0" borderId="92" xfId="0" applyFont="1" applyFill="1" applyBorder="1" applyAlignment="1">
      <alignment horizontal="center"/>
    </xf>
    <xf numFmtId="0" fontId="51" fillId="0" borderId="3" xfId="0" applyFont="1" applyBorder="1"/>
    <xf numFmtId="0" fontId="14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65" fillId="0" borderId="3" xfId="0" applyFont="1" applyBorder="1"/>
    <xf numFmtId="0" fontId="14" fillId="0" borderId="82" xfId="0" applyFont="1" applyBorder="1"/>
    <xf numFmtId="0" fontId="4" fillId="0" borderId="17" xfId="0" applyFont="1" applyBorder="1"/>
    <xf numFmtId="0" fontId="14" fillId="0" borderId="34" xfId="0" applyFont="1" applyBorder="1" applyAlignment="1">
      <alignment horizontal="left"/>
    </xf>
    <xf numFmtId="0" fontId="2" fillId="0" borderId="56" xfId="0" applyFont="1" applyBorder="1"/>
    <xf numFmtId="0" fontId="14" fillId="0" borderId="97" xfId="0" applyFont="1" applyFill="1" applyBorder="1" applyAlignment="1">
      <alignment horizontal="left"/>
    </xf>
    <xf numFmtId="0" fontId="33" fillId="0" borderId="33" xfId="0" applyFont="1" applyFill="1" applyBorder="1"/>
    <xf numFmtId="0" fontId="0" fillId="0" borderId="33" xfId="0" applyBorder="1" applyAlignment="1">
      <alignment horizontal="right"/>
    </xf>
    <xf numFmtId="0" fontId="48" fillId="0" borderId="18" xfId="0" applyFont="1" applyBorder="1"/>
    <xf numFmtId="0" fontId="17" fillId="0" borderId="25" xfId="0" applyFont="1" applyBorder="1"/>
    <xf numFmtId="0" fontId="76" fillId="0" borderId="15" xfId="0" applyFont="1" applyBorder="1"/>
    <xf numFmtId="0" fontId="2" fillId="0" borderId="82" xfId="0" applyFont="1" applyBorder="1" applyAlignment="1">
      <alignment horizontal="left"/>
    </xf>
    <xf numFmtId="2" fontId="43" fillId="0" borderId="91" xfId="0" applyNumberFormat="1" applyFont="1" applyBorder="1" applyAlignment="1">
      <alignment horizontal="left"/>
    </xf>
    <xf numFmtId="0" fontId="78" fillId="0" borderId="87" xfId="0" applyFont="1" applyBorder="1" applyAlignment="1">
      <alignment horizontal="left"/>
    </xf>
    <xf numFmtId="0" fontId="14" fillId="0" borderId="34" xfId="0" applyFont="1" applyBorder="1"/>
    <xf numFmtId="0" fontId="2" fillId="0" borderId="8" xfId="0" applyFont="1" applyBorder="1" applyAlignment="1">
      <alignment horizontal="left"/>
    </xf>
    <xf numFmtId="0" fontId="78" fillId="0" borderId="96" xfId="0" applyFont="1" applyBorder="1" applyAlignment="1">
      <alignment horizontal="left"/>
    </xf>
    <xf numFmtId="49" fontId="14" fillId="0" borderId="82" xfId="0" applyNumberFormat="1" applyFont="1" applyBorder="1" applyAlignment="1">
      <alignment horizontal="left"/>
    </xf>
    <xf numFmtId="0" fontId="22" fillId="0" borderId="69" xfId="0" applyFont="1" applyBorder="1"/>
    <xf numFmtId="0" fontId="78" fillId="0" borderId="80" xfId="0" applyFont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63" fillId="0" borderId="0" xfId="0" applyFont="1" applyFill="1" applyBorder="1"/>
    <xf numFmtId="0" fontId="64" fillId="0" borderId="73" xfId="0" applyFont="1" applyBorder="1"/>
    <xf numFmtId="0" fontId="2" fillId="0" borderId="3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2" fillId="0" borderId="95" xfId="0" applyFont="1" applyBorder="1" applyAlignment="1">
      <alignment horizontal="left"/>
    </xf>
    <xf numFmtId="165" fontId="14" fillId="0" borderId="91" xfId="0" applyNumberFormat="1" applyFont="1" applyBorder="1" applyAlignment="1">
      <alignment horizontal="left"/>
    </xf>
    <xf numFmtId="165" fontId="80" fillId="0" borderId="87" xfId="0" applyNumberFormat="1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2" fillId="0" borderId="92" xfId="0" applyFont="1" applyBorder="1" applyAlignment="1">
      <alignment horizontal="left"/>
    </xf>
    <xf numFmtId="0" fontId="46" fillId="0" borderId="91" xfId="0" applyFont="1" applyBorder="1"/>
    <xf numFmtId="0" fontId="46" fillId="0" borderId="84" xfId="0" applyFont="1" applyBorder="1"/>
    <xf numFmtId="0" fontId="51" fillId="0" borderId="17" xfId="0" applyFont="1" applyBorder="1"/>
    <xf numFmtId="0" fontId="14" fillId="0" borderId="17" xfId="0" applyFont="1" applyBorder="1" applyAlignment="1">
      <alignment horizontal="left"/>
    </xf>
    <xf numFmtId="0" fontId="73" fillId="0" borderId="87" xfId="0" applyFont="1" applyBorder="1" applyAlignment="1">
      <alignment horizontal="left"/>
    </xf>
    <xf numFmtId="0" fontId="78" fillId="0" borderId="24" xfId="0" applyFont="1" applyBorder="1" applyAlignment="1">
      <alignment horizontal="left"/>
    </xf>
    <xf numFmtId="0" fontId="28" fillId="0" borderId="91" xfId="0" applyFont="1" applyBorder="1" applyAlignment="1">
      <alignment horizontal="left"/>
    </xf>
    <xf numFmtId="0" fontId="47" fillId="0" borderId="14" xfId="0" applyFont="1" applyBorder="1"/>
    <xf numFmtId="0" fontId="48" fillId="0" borderId="15" xfId="0" applyFont="1" applyBorder="1"/>
    <xf numFmtId="0" fontId="51" fillId="0" borderId="44" xfId="0" applyFont="1" applyBorder="1"/>
    <xf numFmtId="0" fontId="79" fillId="0" borderId="0" xfId="0" applyFont="1" applyFill="1" applyBorder="1" applyAlignment="1">
      <alignment horizontal="left"/>
    </xf>
    <xf numFmtId="0" fontId="14" fillId="0" borderId="22" xfId="0" applyFont="1" applyFill="1" applyBorder="1"/>
    <xf numFmtId="0" fontId="68" fillId="0" borderId="15" xfId="0" applyFont="1" applyFill="1" applyBorder="1"/>
    <xf numFmtId="0" fontId="51" fillId="0" borderId="35" xfId="0" applyFont="1" applyFill="1" applyBorder="1"/>
    <xf numFmtId="2" fontId="28" fillId="0" borderId="7" xfId="0" applyNumberFormat="1" applyFont="1" applyFill="1" applyBorder="1" applyAlignment="1">
      <alignment horizontal="left"/>
    </xf>
    <xf numFmtId="0" fontId="68" fillId="0" borderId="91" xfId="0" applyFont="1" applyFill="1" applyBorder="1" applyAlignment="1">
      <alignment horizontal="left"/>
    </xf>
    <xf numFmtId="0" fontId="68" fillId="0" borderId="91" xfId="0" applyFont="1" applyFill="1" applyBorder="1"/>
    <xf numFmtId="0" fontId="68" fillId="0" borderId="66" xfId="0" applyFont="1" applyFill="1" applyBorder="1"/>
    <xf numFmtId="0" fontId="14" fillId="0" borderId="91" xfId="0" applyFont="1" applyFill="1" applyBorder="1" applyAlignment="1">
      <alignment horizontal="left"/>
    </xf>
    <xf numFmtId="0" fontId="46" fillId="0" borderId="91" xfId="0" applyFont="1" applyFill="1" applyBorder="1"/>
    <xf numFmtId="0" fontId="55" fillId="0" borderId="91" xfId="0" applyFont="1" applyFill="1" applyBorder="1" applyAlignment="1">
      <alignment horizontal="left"/>
    </xf>
    <xf numFmtId="0" fontId="81" fillId="0" borderId="93" xfId="0" applyFont="1" applyFill="1" applyBorder="1" applyAlignment="1">
      <alignment horizontal="left"/>
    </xf>
    <xf numFmtId="0" fontId="51" fillId="0" borderId="17" xfId="0" applyFont="1" applyFill="1" applyBorder="1"/>
    <xf numFmtId="0" fontId="51" fillId="0" borderId="3" xfId="0" applyFont="1" applyFill="1" applyBorder="1"/>
    <xf numFmtId="0" fontId="28" fillId="0" borderId="91" xfId="0" applyFont="1" applyFill="1" applyBorder="1" applyAlignment="1">
      <alignment horizontal="left"/>
    </xf>
    <xf numFmtId="0" fontId="2" fillId="0" borderId="95" xfId="0" applyFont="1" applyFill="1" applyBorder="1"/>
    <xf numFmtId="0" fontId="78" fillId="0" borderId="96" xfId="0" applyFont="1" applyFill="1" applyBorder="1" applyAlignment="1">
      <alignment horizontal="left"/>
    </xf>
    <xf numFmtId="0" fontId="33" fillId="0" borderId="23" xfId="0" applyFont="1" applyFill="1" applyBorder="1"/>
    <xf numFmtId="0" fontId="76" fillId="0" borderId="27" xfId="0" applyFont="1" applyBorder="1"/>
    <xf numFmtId="0" fontId="51" fillId="0" borderId="25" xfId="0" applyFont="1" applyBorder="1"/>
    <xf numFmtId="0" fontId="22" fillId="0" borderId="92" xfId="0" applyFont="1" applyBorder="1" applyAlignment="1">
      <alignment horizontal="left"/>
    </xf>
    <xf numFmtId="0" fontId="5" fillId="0" borderId="14" xfId="0" applyFont="1" applyBorder="1"/>
    <xf numFmtId="0" fontId="46" fillId="0" borderId="78" xfId="0" applyFont="1" applyBorder="1"/>
    <xf numFmtId="0" fontId="46" fillId="0" borderId="79" xfId="0" applyFont="1" applyBorder="1" applyAlignment="1">
      <alignment horizontal="left"/>
    </xf>
    <xf numFmtId="0" fontId="74" fillId="0" borderId="9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74" fillId="0" borderId="83" xfId="0" applyFont="1" applyBorder="1" applyAlignment="1">
      <alignment horizontal="left"/>
    </xf>
    <xf numFmtId="0" fontId="91" fillId="0" borderId="14" xfId="0" applyFont="1" applyBorder="1"/>
    <xf numFmtId="0" fontId="53" fillId="0" borderId="15" xfId="0" applyFont="1" applyBorder="1"/>
    <xf numFmtId="0" fontId="76" fillId="0" borderId="3" xfId="0" applyFont="1" applyBorder="1"/>
    <xf numFmtId="2" fontId="74" fillId="0" borderId="7" xfId="0" applyNumberFormat="1" applyFont="1" applyBorder="1" applyAlignment="1">
      <alignment horizontal="left"/>
    </xf>
    <xf numFmtId="0" fontId="52" fillId="0" borderId="95" xfId="0" applyFont="1" applyBorder="1" applyAlignment="1">
      <alignment horizontal="left"/>
    </xf>
    <xf numFmtId="0" fontId="76" fillId="0" borderId="80" xfId="0" applyFont="1" applyBorder="1" applyAlignment="1">
      <alignment horizontal="left"/>
    </xf>
    <xf numFmtId="0" fontId="7" fillId="0" borderId="95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2" fillId="0" borderId="92" xfId="0" applyFont="1" applyBorder="1" applyAlignment="1">
      <alignment horizontal="center"/>
    </xf>
    <xf numFmtId="0" fontId="75" fillId="0" borderId="96" xfId="0" applyFont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2" fillId="0" borderId="66" xfId="0" applyFont="1" applyBorder="1" applyAlignment="1">
      <alignment horizontal="left"/>
    </xf>
    <xf numFmtId="0" fontId="0" fillId="0" borderId="92" xfId="0" applyBorder="1"/>
    <xf numFmtId="0" fontId="92" fillId="0" borderId="82" xfId="0" applyFont="1" applyBorder="1"/>
    <xf numFmtId="0" fontId="0" fillId="0" borderId="85" xfId="0" applyBorder="1"/>
    <xf numFmtId="0" fontId="52" fillId="0" borderId="69" xfId="0" applyFont="1" applyBorder="1" applyAlignment="1">
      <alignment horizontal="left"/>
    </xf>
    <xf numFmtId="0" fontId="74" fillId="0" borderId="70" xfId="0" applyFont="1" applyBorder="1" applyAlignment="1">
      <alignment horizontal="left"/>
    </xf>
    <xf numFmtId="0" fontId="22" fillId="0" borderId="77" xfId="0" applyFont="1" applyBorder="1" applyAlignment="1">
      <alignment horizontal="left"/>
    </xf>
    <xf numFmtId="0" fontId="52" fillId="0" borderId="94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2" fillId="0" borderId="63" xfId="0" applyFont="1" applyBorder="1" applyAlignment="1">
      <alignment horizontal="center"/>
    </xf>
    <xf numFmtId="0" fontId="59" fillId="0" borderId="44" xfId="0" applyFont="1" applyFill="1" applyBorder="1"/>
    <xf numFmtId="0" fontId="22" fillId="0" borderId="91" xfId="0" applyFont="1" applyBorder="1"/>
    <xf numFmtId="0" fontId="17" fillId="0" borderId="91" xfId="0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72" fillId="0" borderId="91" xfId="0" applyNumberFormat="1" applyFont="1" applyBorder="1" applyAlignment="1">
      <alignment horizontal="left"/>
    </xf>
    <xf numFmtId="0" fontId="0" fillId="0" borderId="4" xfId="0" applyBorder="1"/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59" fillId="0" borderId="15" xfId="0" applyFont="1" applyBorder="1"/>
    <xf numFmtId="0" fontId="47" fillId="0" borderId="17" xfId="0" applyFont="1" applyBorder="1"/>
    <xf numFmtId="0" fontId="51" fillId="0" borderId="10" xfId="0" applyFont="1" applyBorder="1"/>
    <xf numFmtId="0" fontId="76" fillId="0" borderId="10" xfId="0" applyFont="1" applyBorder="1"/>
    <xf numFmtId="0" fontId="51" fillId="0" borderId="0" xfId="0" applyFont="1"/>
    <xf numFmtId="0" fontId="63" fillId="0" borderId="91" xfId="0" applyFont="1" applyBorder="1"/>
    <xf numFmtId="0" fontId="33" fillId="0" borderId="91" xfId="0" applyFont="1" applyBorder="1"/>
    <xf numFmtId="0" fontId="73" fillId="0" borderId="91" xfId="0" applyFont="1" applyBorder="1" applyAlignment="1">
      <alignment horizontal="left"/>
    </xf>
    <xf numFmtId="0" fontId="0" fillId="0" borderId="89" xfId="0" applyBorder="1"/>
    <xf numFmtId="0" fontId="74" fillId="0" borderId="91" xfId="0" applyFont="1" applyBorder="1" applyAlignment="1">
      <alignment horizontal="left"/>
    </xf>
    <xf numFmtId="0" fontId="35" fillId="0" borderId="77" xfId="0" applyFont="1" applyBorder="1" applyAlignment="1">
      <alignment horizontal="center"/>
    </xf>
    <xf numFmtId="0" fontId="0" fillId="0" borderId="93" xfId="0" applyBorder="1"/>
    <xf numFmtId="167" fontId="14" fillId="0" borderId="95" xfId="0" applyNumberFormat="1" applyFont="1" applyBorder="1" applyAlignment="1">
      <alignment horizontal="left"/>
    </xf>
    <xf numFmtId="167" fontId="80" fillId="0" borderId="96" xfId="0" applyNumberFormat="1" applyFont="1" applyBorder="1" applyAlignment="1">
      <alignment horizontal="left"/>
    </xf>
    <xf numFmtId="0" fontId="0" fillId="0" borderId="10" xfId="0" applyBorder="1" applyAlignment="1">
      <alignment horizontal="right"/>
    </xf>
    <xf numFmtId="49" fontId="14" fillId="0" borderId="61" xfId="0" applyNumberFormat="1" applyFont="1" applyBorder="1" applyAlignment="1">
      <alignment horizontal="left"/>
    </xf>
    <xf numFmtId="2" fontId="22" fillId="0" borderId="38" xfId="0" applyNumberFormat="1" applyFont="1" applyBorder="1" applyAlignment="1">
      <alignment horizontal="left"/>
    </xf>
    <xf numFmtId="0" fontId="51" fillId="0" borderId="44" xfId="0" applyFont="1" applyBorder="1" applyAlignment="1">
      <alignment horizontal="left"/>
    </xf>
    <xf numFmtId="0" fontId="17" fillId="0" borderId="34" xfId="0" applyFont="1" applyBorder="1"/>
    <xf numFmtId="164" fontId="14" fillId="0" borderId="61" xfId="0" applyNumberFormat="1" applyFont="1" applyBorder="1" applyAlignment="1">
      <alignment horizontal="left"/>
    </xf>
    <xf numFmtId="0" fontId="14" fillId="0" borderId="82" xfId="0" applyFont="1" applyBorder="1" applyAlignment="1">
      <alignment horizontal="center"/>
    </xf>
    <xf numFmtId="0" fontId="33" fillId="0" borderId="8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51" fillId="0" borderId="2" xfId="0" applyFont="1" applyBorder="1"/>
    <xf numFmtId="0" fontId="93" fillId="0" borderId="91" xfId="0" applyFont="1" applyBorder="1"/>
    <xf numFmtId="0" fontId="65" fillId="0" borderId="8" xfId="0" applyFont="1" applyBorder="1"/>
    <xf numFmtId="0" fontId="22" fillId="0" borderId="3" xfId="0" applyFont="1" applyBorder="1"/>
    <xf numFmtId="0" fontId="22" fillId="0" borderId="84" xfId="0" applyFont="1" applyBorder="1"/>
    <xf numFmtId="164" fontId="14" fillId="0" borderId="25" xfId="0" applyNumberFormat="1" applyFont="1" applyBorder="1" applyAlignment="1">
      <alignment horizontal="center"/>
    </xf>
    <xf numFmtId="0" fontId="32" fillId="0" borderId="17" xfId="0" applyFont="1" applyBorder="1"/>
    <xf numFmtId="0" fontId="2" fillId="0" borderId="3" xfId="0" applyFont="1" applyBorder="1"/>
    <xf numFmtId="0" fontId="69" fillId="0" borderId="6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2" fontId="72" fillId="0" borderId="0" xfId="0" applyNumberFormat="1" applyFont="1" applyFill="1" applyBorder="1" applyAlignment="1">
      <alignment horizontal="left"/>
    </xf>
    <xf numFmtId="0" fontId="67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4" fillId="0" borderId="0" xfId="0" applyFont="1" applyFill="1" applyBorder="1"/>
    <xf numFmtId="0" fontId="78" fillId="0" borderId="0" xfId="0" applyFont="1" applyFill="1" applyBorder="1"/>
    <xf numFmtId="0" fontId="59" fillId="0" borderId="0" xfId="0" applyFont="1" applyFill="1" applyBorder="1"/>
    <xf numFmtId="0" fontId="74" fillId="0" borderId="0" xfId="0" applyFont="1" applyFill="1" applyBorder="1"/>
    <xf numFmtId="165" fontId="80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5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79" fillId="0" borderId="0" xfId="0" applyNumberFormat="1" applyFont="1" applyFill="1" applyBorder="1" applyAlignment="1">
      <alignment horizontal="left"/>
    </xf>
    <xf numFmtId="167" fontId="80" fillId="0" borderId="0" xfId="0" applyNumberFormat="1" applyFont="1" applyFill="1" applyBorder="1" applyAlignment="1">
      <alignment horizontal="left"/>
    </xf>
    <xf numFmtId="0" fontId="56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6" fillId="0" borderId="0" xfId="0" applyFont="1" applyFill="1" applyBorder="1"/>
    <xf numFmtId="0" fontId="86" fillId="0" borderId="0" xfId="0" applyFont="1" applyFill="1" applyBorder="1"/>
    <xf numFmtId="2" fontId="68" fillId="0" borderId="0" xfId="0" applyNumberFormat="1" applyFont="1" applyFill="1" applyBorder="1" applyAlignment="1">
      <alignment horizontal="left"/>
    </xf>
    <xf numFmtId="165" fontId="28" fillId="0" borderId="0" xfId="0" applyNumberFormat="1" applyFont="1" applyFill="1" applyBorder="1" applyAlignment="1">
      <alignment horizontal="left"/>
    </xf>
    <xf numFmtId="0" fontId="68" fillId="0" borderId="0" xfId="0" applyFont="1" applyFill="1" applyBorder="1"/>
    <xf numFmtId="0" fontId="68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0" fontId="82" fillId="0" borderId="0" xfId="0" applyFont="1" applyBorder="1"/>
    <xf numFmtId="0" fontId="73" fillId="0" borderId="83" xfId="0" applyFont="1" applyBorder="1" applyAlignment="1">
      <alignment horizontal="left"/>
    </xf>
    <xf numFmtId="0" fontId="3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78" fillId="0" borderId="80" xfId="0" applyFont="1" applyFill="1" applyBorder="1" applyAlignment="1">
      <alignment horizontal="left"/>
    </xf>
    <xf numFmtId="0" fontId="17" fillId="0" borderId="65" xfId="0" applyFont="1" applyBorder="1"/>
    <xf numFmtId="0" fontId="53" fillId="0" borderId="77" xfId="0" applyFont="1" applyFill="1" applyBorder="1"/>
    <xf numFmtId="0" fontId="47" fillId="0" borderId="2" xfId="0" applyFont="1" applyFill="1" applyBorder="1" applyAlignment="1">
      <alignment horizontal="left"/>
    </xf>
    <xf numFmtId="0" fontId="46" fillId="0" borderId="94" xfId="0" applyFont="1" applyFill="1" applyBorder="1"/>
    <xf numFmtId="0" fontId="46" fillId="0" borderId="95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48" fillId="0" borderId="35" xfId="0" applyFont="1" applyFill="1" applyBorder="1"/>
    <xf numFmtId="0" fontId="22" fillId="0" borderId="14" xfId="0" applyFont="1" applyBorder="1"/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5" fillId="0" borderId="0" xfId="0" applyFont="1"/>
    <xf numFmtId="0" fontId="54" fillId="0" borderId="0" xfId="0" applyFont="1" applyAlignment="1">
      <alignment horizontal="center"/>
    </xf>
    <xf numFmtId="0" fontId="14" fillId="0" borderId="0" xfId="0" applyFont="1"/>
    <xf numFmtId="0" fontId="22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1" fillId="0" borderId="0" xfId="0" applyNumberFormat="1" applyFont="1"/>
    <xf numFmtId="0" fontId="66" fillId="0" borderId="0" xfId="0" applyFont="1"/>
    <xf numFmtId="2" fontId="14" fillId="0" borderId="0" xfId="0" applyNumberFormat="1" applyFont="1" applyAlignment="1">
      <alignment horizontal="center"/>
    </xf>
    <xf numFmtId="0" fontId="23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6" fontId="31" fillId="0" borderId="0" xfId="0" applyNumberFormat="1" applyFont="1"/>
    <xf numFmtId="165" fontId="31" fillId="0" borderId="0" xfId="0" applyNumberFormat="1" applyFont="1"/>
    <xf numFmtId="2" fontId="31" fillId="0" borderId="0" xfId="0" applyNumberFormat="1" applyFont="1"/>
    <xf numFmtId="0" fontId="33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7" fillId="0" borderId="61" xfId="0" applyFont="1" applyBorder="1" applyAlignment="1">
      <alignment horizontal="center"/>
    </xf>
    <xf numFmtId="166" fontId="17" fillId="0" borderId="95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2" fontId="18" fillId="0" borderId="95" xfId="0" applyNumberFormat="1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0" fontId="2" fillId="0" borderId="66" xfId="0" applyFont="1" applyBorder="1"/>
    <xf numFmtId="0" fontId="22" fillId="0" borderId="63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8" fillId="0" borderId="66" xfId="0" applyNumberFormat="1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70" fillId="0" borderId="91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14" fillId="0" borderId="84" xfId="0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2" fontId="14" fillId="0" borderId="49" xfId="0" applyNumberFormat="1" applyFont="1" applyBorder="1" applyAlignment="1">
      <alignment horizontal="center"/>
    </xf>
    <xf numFmtId="2" fontId="14" fillId="0" borderId="91" xfId="0" applyNumberFormat="1" applyFont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91" xfId="0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/>
    </xf>
    <xf numFmtId="49" fontId="14" fillId="0" borderId="82" xfId="0" applyNumberFormat="1" applyFont="1" applyFill="1" applyBorder="1" applyAlignment="1">
      <alignment horizontal="left"/>
    </xf>
    <xf numFmtId="0" fontId="53" fillId="0" borderId="91" xfId="0" applyFont="1" applyFill="1" applyBorder="1" applyAlignment="1">
      <alignment horizontal="left"/>
    </xf>
    <xf numFmtId="0" fontId="14" fillId="0" borderId="94" xfId="0" applyFont="1" applyBorder="1" applyAlignment="1">
      <alignment horizontal="center"/>
    </xf>
    <xf numFmtId="2" fontId="14" fillId="0" borderId="95" xfId="0" applyNumberFormat="1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0" fillId="0" borderId="63" xfId="0" applyBorder="1" applyAlignment="1">
      <alignment horizontal="center"/>
    </xf>
    <xf numFmtId="2" fontId="0" fillId="0" borderId="0" xfId="0" applyNumberFormat="1" applyBorder="1"/>
    <xf numFmtId="2" fontId="14" fillId="0" borderId="0" xfId="0" applyNumberFormat="1" applyFont="1" applyFill="1" applyBorder="1" applyAlignment="1">
      <alignment horizontal="center"/>
    </xf>
    <xf numFmtId="0" fontId="2" fillId="0" borderId="87" xfId="0" applyFont="1" applyBorder="1"/>
    <xf numFmtId="166" fontId="70" fillId="0" borderId="91" xfId="0" applyNumberFormat="1" applyFont="1" applyBorder="1" applyAlignment="1">
      <alignment horizontal="center"/>
    </xf>
    <xf numFmtId="2" fontId="14" fillId="0" borderId="82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4" fillId="0" borderId="82" xfId="0" applyFont="1" applyFill="1" applyBorder="1"/>
    <xf numFmtId="164" fontId="14" fillId="0" borderId="82" xfId="0" applyNumberFormat="1" applyFont="1" applyFill="1" applyBorder="1" applyAlignment="1">
      <alignment horizontal="center"/>
    </xf>
    <xf numFmtId="0" fontId="0" fillId="0" borderId="49" xfId="0" applyFill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11" xfId="0" applyBorder="1" applyAlignment="1">
      <alignment horizontal="right"/>
    </xf>
    <xf numFmtId="0" fontId="46" fillId="0" borderId="69" xfId="0" applyFont="1" applyBorder="1"/>
    <xf numFmtId="0" fontId="46" fillId="0" borderId="66" xfId="0" applyFont="1" applyBorder="1" applyAlignment="1">
      <alignment horizontal="left"/>
    </xf>
    <xf numFmtId="0" fontId="73" fillId="0" borderId="70" xfId="0" applyFont="1" applyBorder="1" applyAlignment="1">
      <alignment horizontal="left"/>
    </xf>
    <xf numFmtId="0" fontId="22" fillId="0" borderId="82" xfId="0" applyFont="1" applyBorder="1"/>
    <xf numFmtId="0" fontId="22" fillId="0" borderId="9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2" fontId="87" fillId="2" borderId="79" xfId="0" applyNumberFormat="1" applyFont="1" applyFill="1" applyBorder="1" applyAlignment="1">
      <alignment horizontal="center"/>
    </xf>
    <xf numFmtId="0" fontId="76" fillId="0" borderId="96" xfId="0" applyFont="1" applyBorder="1" applyAlignment="1">
      <alignment horizontal="left"/>
    </xf>
    <xf numFmtId="0" fontId="7" fillId="0" borderId="91" xfId="0" applyFont="1" applyBorder="1" applyAlignment="1">
      <alignment horizontal="left"/>
    </xf>
    <xf numFmtId="0" fontId="75" fillId="0" borderId="93" xfId="0" applyFont="1" applyBorder="1" applyAlignment="1">
      <alignment horizontal="left"/>
    </xf>
    <xf numFmtId="0" fontId="22" fillId="0" borderId="55" xfId="0" applyFont="1" applyFill="1" applyBorder="1" applyAlignment="1">
      <alignment horizontal="left"/>
    </xf>
    <xf numFmtId="0" fontId="77" fillId="0" borderId="87" xfId="0" applyFont="1" applyBorder="1" applyAlignment="1">
      <alignment horizontal="left"/>
    </xf>
    <xf numFmtId="0" fontId="14" fillId="0" borderId="95" xfId="0" applyFont="1" applyFill="1" applyBorder="1" applyAlignment="1">
      <alignment horizontal="left"/>
    </xf>
    <xf numFmtId="0" fontId="79" fillId="0" borderId="89" xfId="0" applyFont="1" applyFill="1" applyBorder="1" applyAlignment="1">
      <alignment horizontal="left"/>
    </xf>
    <xf numFmtId="0" fontId="0" fillId="0" borderId="97" xfId="0" applyFill="1" applyBorder="1"/>
    <xf numFmtId="0" fontId="0" fillId="0" borderId="90" xfId="0" applyFill="1" applyBorder="1"/>
    <xf numFmtId="0" fontId="14" fillId="0" borderId="2" xfId="0" applyFont="1" applyFill="1" applyBorder="1" applyAlignment="1">
      <alignment horizontal="left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5" xfId="0" applyFont="1" applyFill="1" applyBorder="1"/>
    <xf numFmtId="0" fontId="0" fillId="0" borderId="33" xfId="0" applyFill="1" applyBorder="1" applyAlignment="1">
      <alignment horizontal="right"/>
    </xf>
    <xf numFmtId="0" fontId="69" fillId="0" borderId="34" xfId="0" applyFont="1" applyFill="1" applyBorder="1"/>
    <xf numFmtId="0" fontId="7" fillId="0" borderId="8" xfId="0" applyFont="1" applyFill="1" applyBorder="1" applyAlignment="1">
      <alignment horizontal="center"/>
    </xf>
    <xf numFmtId="0" fontId="2" fillId="0" borderId="59" xfId="0" applyFont="1" applyFill="1" applyBorder="1"/>
    <xf numFmtId="0" fontId="0" fillId="0" borderId="9" xfId="0" applyFill="1" applyBorder="1" applyAlignment="1">
      <alignment horizontal="right"/>
    </xf>
    <xf numFmtId="0" fontId="48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4" fillId="0" borderId="34" xfId="0" applyFont="1" applyFill="1" applyBorder="1" applyAlignment="1">
      <alignment horizontal="left"/>
    </xf>
    <xf numFmtId="0" fontId="2" fillId="0" borderId="56" xfId="0" applyFont="1" applyFill="1" applyBorder="1"/>
    <xf numFmtId="0" fontId="22" fillId="0" borderId="4" xfId="0" applyFont="1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76" fillId="0" borderId="28" xfId="0" applyFont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5" fillId="0" borderId="0" xfId="0" applyFont="1" applyBorder="1"/>
    <xf numFmtId="0" fontId="51" fillId="0" borderId="0" xfId="0" applyFont="1" applyBorder="1"/>
    <xf numFmtId="0" fontId="76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0" fillId="0" borderId="77" xfId="0" applyFont="1" applyBorder="1" applyAlignment="1">
      <alignment horizontal="center"/>
    </xf>
    <xf numFmtId="165" fontId="70" fillId="0" borderId="91" xfId="0" applyNumberFormat="1" applyFont="1" applyBorder="1" applyAlignment="1">
      <alignment horizontal="center"/>
    </xf>
    <xf numFmtId="168" fontId="2" fillId="0" borderId="95" xfId="0" applyNumberFormat="1" applyFont="1" applyBorder="1" applyAlignment="1">
      <alignment horizontal="left"/>
    </xf>
    <xf numFmtId="2" fontId="78" fillId="0" borderId="89" xfId="0" applyNumberFormat="1" applyFont="1" applyBorder="1" applyAlignment="1">
      <alignment horizontal="left"/>
    </xf>
    <xf numFmtId="0" fontId="74" fillId="0" borderId="89" xfId="0" applyFont="1" applyFill="1" applyBorder="1" applyAlignment="1">
      <alignment horizontal="left"/>
    </xf>
    <xf numFmtId="0" fontId="49" fillId="0" borderId="23" xfId="0" applyFont="1" applyFill="1" applyBorder="1"/>
    <xf numFmtId="0" fontId="0" fillId="0" borderId="46" xfId="0" applyBorder="1"/>
    <xf numFmtId="0" fontId="0" fillId="0" borderId="12" xfId="0" applyBorder="1"/>
    <xf numFmtId="0" fontId="53" fillId="0" borderId="41" xfId="0" applyFont="1" applyFill="1" applyBorder="1"/>
    <xf numFmtId="0" fontId="76" fillId="0" borderId="96" xfId="0" applyFont="1" applyFill="1" applyBorder="1" applyAlignment="1">
      <alignment horizontal="left"/>
    </xf>
    <xf numFmtId="2" fontId="22" fillId="0" borderId="91" xfId="0" applyNumberFormat="1" applyFont="1" applyBorder="1" applyAlignment="1">
      <alignment horizontal="left"/>
    </xf>
    <xf numFmtId="0" fontId="22" fillId="0" borderId="23" xfId="0" applyFont="1" applyBorder="1"/>
    <xf numFmtId="0" fontId="17" fillId="0" borderId="17" xfId="0" applyFont="1" applyBorder="1" applyAlignment="1"/>
    <xf numFmtId="0" fontId="33" fillId="0" borderId="18" xfId="0" applyFont="1" applyBorder="1" applyAlignment="1">
      <alignment horizontal="center"/>
    </xf>
    <xf numFmtId="2" fontId="0" fillId="0" borderId="0" xfId="0" applyNumberFormat="1"/>
    <xf numFmtId="0" fontId="14" fillId="0" borderId="91" xfId="0" applyFont="1" applyBorder="1"/>
    <xf numFmtId="2" fontId="2" fillId="0" borderId="5" xfId="0" applyNumberFormat="1" applyFont="1" applyBorder="1" applyAlignment="1">
      <alignment horizontal="left"/>
    </xf>
    <xf numFmtId="0" fontId="78" fillId="0" borderId="91" xfId="0" applyFont="1" applyBorder="1" applyAlignment="1">
      <alignment horizontal="left"/>
    </xf>
    <xf numFmtId="0" fontId="78" fillId="0" borderId="95" xfId="0" applyFont="1" applyBorder="1" applyAlignment="1">
      <alignment horizontal="left"/>
    </xf>
    <xf numFmtId="0" fontId="78" fillId="0" borderId="92" xfId="0" applyFont="1" applyBorder="1" applyAlignment="1">
      <alignment horizontal="left"/>
    </xf>
    <xf numFmtId="2" fontId="78" fillId="0" borderId="23" xfId="0" applyNumberFormat="1" applyFont="1" applyBorder="1" applyAlignment="1">
      <alignment horizontal="left"/>
    </xf>
    <xf numFmtId="0" fontId="8" fillId="0" borderId="15" xfId="0" applyFont="1" applyBorder="1"/>
    <xf numFmtId="0" fontId="2" fillId="0" borderId="1" xfId="0" applyFont="1" applyBorder="1" applyAlignment="1">
      <alignment horizontal="center"/>
    </xf>
    <xf numFmtId="0" fontId="76" fillId="0" borderId="91" xfId="0" applyFont="1" applyBorder="1" applyAlignment="1">
      <alignment horizontal="left"/>
    </xf>
    <xf numFmtId="0" fontId="76" fillId="0" borderId="23" xfId="0" applyFont="1" applyBorder="1" applyAlignment="1">
      <alignment horizontal="left"/>
    </xf>
    <xf numFmtId="0" fontId="46" fillId="0" borderId="23" xfId="0" applyFont="1" applyBorder="1"/>
    <xf numFmtId="0" fontId="28" fillId="0" borderId="79" xfId="0" applyFont="1" applyBorder="1" applyAlignment="1">
      <alignment horizontal="left"/>
    </xf>
    <xf numFmtId="0" fontId="46" fillId="0" borderId="79" xfId="0" applyFont="1" applyBorder="1"/>
    <xf numFmtId="0" fontId="73" fillId="0" borderId="79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73" fillId="0" borderId="87" xfId="0" applyFont="1" applyFill="1" applyBorder="1" applyAlignment="1">
      <alignment horizontal="left"/>
    </xf>
    <xf numFmtId="0" fontId="1" fillId="0" borderId="15" xfId="0" applyFont="1" applyBorder="1"/>
    <xf numFmtId="0" fontId="46" fillId="0" borderId="31" xfId="0" applyFont="1" applyBorder="1"/>
    <xf numFmtId="0" fontId="5" fillId="0" borderId="10" xfId="0" applyFont="1" applyBorder="1"/>
    <xf numFmtId="0" fontId="94" fillId="0" borderId="65" xfId="0" applyFont="1" applyBorder="1"/>
    <xf numFmtId="0" fontId="49" fillId="0" borderId="66" xfId="0" applyFont="1" applyBorder="1"/>
    <xf numFmtId="0" fontId="76" fillId="0" borderId="63" xfId="0" applyFont="1" applyBorder="1"/>
    <xf numFmtId="0" fontId="73" fillId="0" borderId="7" xfId="0" applyFont="1" applyBorder="1" applyAlignment="1">
      <alignment horizontal="left"/>
    </xf>
    <xf numFmtId="0" fontId="73" fillId="0" borderId="80" xfId="0" applyFont="1" applyBorder="1" applyAlignment="1">
      <alignment horizontal="left"/>
    </xf>
    <xf numFmtId="0" fontId="77" fillId="0" borderId="91" xfId="0" applyFont="1" applyBorder="1" applyAlignment="1">
      <alignment horizontal="left"/>
    </xf>
    <xf numFmtId="0" fontId="75" fillId="0" borderId="89" xfId="0" applyFont="1" applyBorder="1" applyAlignment="1">
      <alignment horizontal="left"/>
    </xf>
    <xf numFmtId="0" fontId="33" fillId="0" borderId="36" xfId="0" applyFont="1" applyBorder="1"/>
    <xf numFmtId="0" fontId="2" fillId="0" borderId="97" xfId="0" applyFont="1" applyBorder="1"/>
    <xf numFmtId="0" fontId="2" fillId="0" borderId="90" xfId="0" applyFont="1" applyBorder="1" applyAlignment="1">
      <alignment horizontal="left"/>
    </xf>
    <xf numFmtId="0" fontId="74" fillId="0" borderId="90" xfId="0" applyFont="1" applyBorder="1" applyAlignment="1">
      <alignment horizontal="left"/>
    </xf>
    <xf numFmtId="2" fontId="74" fillId="0" borderId="36" xfId="0" applyNumberFormat="1" applyFont="1" applyBorder="1" applyAlignment="1">
      <alignment horizontal="left"/>
    </xf>
    <xf numFmtId="0" fontId="17" fillId="0" borderId="88" xfId="0" applyFont="1" applyFill="1" applyBorder="1" applyAlignment="1">
      <alignment horizontal="left"/>
    </xf>
    <xf numFmtId="2" fontId="14" fillId="0" borderId="9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5" fillId="0" borderId="61" xfId="0" applyFont="1" applyBorder="1" applyAlignment="1">
      <alignment horizontal="center"/>
    </xf>
    <xf numFmtId="166" fontId="95" fillId="0" borderId="95" xfId="0" applyNumberFormat="1" applyFont="1" applyBorder="1" applyAlignment="1">
      <alignment horizontal="center"/>
    </xf>
    <xf numFmtId="0" fontId="95" fillId="0" borderId="39" xfId="0" applyFont="1" applyBorder="1" applyAlignment="1">
      <alignment horizontal="center"/>
    </xf>
    <xf numFmtId="2" fontId="96" fillId="0" borderId="95" xfId="0" applyNumberFormat="1" applyFont="1" applyBorder="1" applyAlignment="1">
      <alignment horizontal="center"/>
    </xf>
    <xf numFmtId="0" fontId="96" fillId="0" borderId="65" xfId="0" applyFont="1" applyBorder="1" applyAlignment="1">
      <alignment horizontal="center"/>
    </xf>
    <xf numFmtId="0" fontId="96" fillId="0" borderId="66" xfId="0" applyFont="1" applyBorder="1" applyAlignment="1">
      <alignment horizontal="center"/>
    </xf>
    <xf numFmtId="2" fontId="96" fillId="0" borderId="1" xfId="0" applyNumberFormat="1" applyFont="1" applyBorder="1" applyAlignment="1">
      <alignment horizontal="center"/>
    </xf>
    <xf numFmtId="2" fontId="96" fillId="0" borderId="66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9" fillId="0" borderId="91" xfId="0" applyFont="1" applyBorder="1" applyAlignment="1">
      <alignment horizontal="right"/>
    </xf>
    <xf numFmtId="2" fontId="40" fillId="3" borderId="91" xfId="0" applyNumberFormat="1" applyFont="1" applyFill="1" applyBorder="1" applyAlignment="1">
      <alignment horizontal="center"/>
    </xf>
    <xf numFmtId="165" fontId="40" fillId="3" borderId="91" xfId="0" applyNumberFormat="1" applyFont="1" applyFill="1" applyBorder="1" applyAlignment="1">
      <alignment horizontal="center"/>
    </xf>
    <xf numFmtId="1" fontId="36" fillId="0" borderId="91" xfId="0" applyNumberFormat="1" applyFont="1" applyBorder="1" applyAlignment="1">
      <alignment horizontal="center"/>
    </xf>
    <xf numFmtId="0" fontId="22" fillId="0" borderId="61" xfId="0" applyFont="1" applyFill="1" applyBorder="1"/>
    <xf numFmtId="0" fontId="44" fillId="0" borderId="0" xfId="0" applyFont="1" applyFill="1" applyBorder="1"/>
    <xf numFmtId="166" fontId="74" fillId="0" borderId="0" xfId="0" applyNumberFormat="1" applyFont="1" applyFill="1" applyBorder="1" applyAlignment="1">
      <alignment horizontal="left"/>
    </xf>
    <xf numFmtId="0" fontId="88" fillId="0" borderId="0" xfId="0" applyFont="1" applyFill="1" applyBorder="1"/>
    <xf numFmtId="165" fontId="78" fillId="0" borderId="0" xfId="0" applyNumberFormat="1" applyFont="1" applyFill="1" applyBorder="1" applyAlignment="1">
      <alignment horizontal="left"/>
    </xf>
    <xf numFmtId="2" fontId="7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6" fillId="0" borderId="0" xfId="0" applyFont="1"/>
    <xf numFmtId="0" fontId="47" fillId="0" borderId="0" xfId="0" applyFont="1"/>
    <xf numFmtId="0" fontId="56" fillId="0" borderId="14" xfId="0" applyFont="1" applyBorder="1" applyAlignment="1">
      <alignment horizontal="center"/>
    </xf>
    <xf numFmtId="0" fontId="6" fillId="0" borderId="15" xfId="0" applyFont="1" applyBorder="1"/>
    <xf numFmtId="0" fontId="47" fillId="0" borderId="73" xfId="0" applyFont="1" applyBorder="1"/>
    <xf numFmtId="0" fontId="47" fillId="0" borderId="74" xfId="0" applyFont="1" applyBorder="1"/>
    <xf numFmtId="0" fontId="98" fillId="0" borderId="44" xfId="0" applyFont="1" applyBorder="1"/>
    <xf numFmtId="0" fontId="47" fillId="0" borderId="44" xfId="0" applyFont="1" applyBorder="1"/>
    <xf numFmtId="0" fontId="98" fillId="0" borderId="33" xfId="0" applyFont="1" applyBorder="1"/>
    <xf numFmtId="0" fontId="7" fillId="0" borderId="69" xfId="0" applyFont="1" applyBorder="1"/>
    <xf numFmtId="0" fontId="48" fillId="0" borderId="66" xfId="0" applyFont="1" applyBorder="1" applyAlignment="1">
      <alignment horizontal="center"/>
    </xf>
    <xf numFmtId="0" fontId="7" fillId="0" borderId="66" xfId="0" applyFont="1" applyBorder="1"/>
    <xf numFmtId="0" fontId="99" fillId="0" borderId="91" xfId="0" applyFont="1" applyBorder="1"/>
    <xf numFmtId="0" fontId="0" fillId="7" borderId="17" xfId="0" applyFill="1" applyBorder="1"/>
    <xf numFmtId="0" fontId="7" fillId="0" borderId="77" xfId="0" applyFont="1" applyBorder="1"/>
    <xf numFmtId="0" fontId="48" fillId="0" borderId="91" xfId="0" applyFont="1" applyBorder="1" applyAlignment="1">
      <alignment horizontal="center"/>
    </xf>
    <xf numFmtId="2" fontId="99" fillId="0" borderId="91" xfId="0" applyNumberFormat="1" applyFont="1" applyBorder="1"/>
    <xf numFmtId="0" fontId="57" fillId="0" borderId="91" xfId="0" applyFont="1" applyBorder="1"/>
    <xf numFmtId="0" fontId="59" fillId="0" borderId="91" xfId="0" applyFont="1" applyBorder="1"/>
    <xf numFmtId="166" fontId="48" fillId="0" borderId="95" xfId="0" applyNumberFormat="1" applyFont="1" applyBorder="1" applyAlignment="1">
      <alignment horizontal="center"/>
    </xf>
    <xf numFmtId="166" fontId="48" fillId="0" borderId="91" xfId="0" applyNumberFormat="1" applyFont="1" applyBorder="1" applyAlignment="1">
      <alignment horizontal="center"/>
    </xf>
    <xf numFmtId="0" fontId="7" fillId="0" borderId="82" xfId="0" applyFont="1" applyBorder="1"/>
    <xf numFmtId="1" fontId="48" fillId="0" borderId="91" xfId="0" applyNumberFormat="1" applyFont="1" applyBorder="1" applyAlignment="1">
      <alignment horizontal="center"/>
    </xf>
    <xf numFmtId="0" fontId="99" fillId="0" borderId="84" xfId="0" applyFont="1" applyBorder="1"/>
    <xf numFmtId="0" fontId="48" fillId="0" borderId="95" xfId="0" applyFont="1" applyBorder="1" applyAlignment="1">
      <alignment horizontal="center"/>
    </xf>
    <xf numFmtId="0" fontId="7" fillId="11" borderId="91" xfId="0" applyFont="1" applyFill="1" applyBorder="1"/>
    <xf numFmtId="166" fontId="33" fillId="7" borderId="91" xfId="0" applyNumberFormat="1" applyFont="1" applyFill="1" applyBorder="1"/>
    <xf numFmtId="2" fontId="78" fillId="11" borderId="93" xfId="0" applyNumberFormat="1" applyFont="1" applyFill="1" applyBorder="1" applyAlignment="1">
      <alignment horizontal="center"/>
    </xf>
    <xf numFmtId="165" fontId="48" fillId="0" borderId="66" xfId="0" applyNumberFormat="1" applyFont="1" applyBorder="1" applyAlignment="1">
      <alignment horizontal="center"/>
    </xf>
    <xf numFmtId="0" fontId="88" fillId="0" borderId="0" xfId="0" applyFont="1"/>
    <xf numFmtId="0" fontId="47" fillId="0" borderId="45" xfId="0" applyFont="1" applyBorder="1"/>
    <xf numFmtId="0" fontId="98" fillId="0" borderId="16" xfId="0" applyFont="1" applyBorder="1"/>
    <xf numFmtId="0" fontId="7" fillId="0" borderId="23" xfId="0" applyFont="1" applyBorder="1"/>
    <xf numFmtId="167" fontId="48" fillId="0" borderId="95" xfId="0" applyNumberFormat="1" applyFont="1" applyBorder="1" applyAlignment="1">
      <alignment horizontal="center"/>
    </xf>
    <xf numFmtId="165" fontId="48" fillId="0" borderId="91" xfId="0" applyNumberFormat="1" applyFont="1" applyBorder="1" applyAlignment="1">
      <alignment horizontal="center"/>
    </xf>
    <xf numFmtId="2" fontId="48" fillId="0" borderId="91" xfId="0" applyNumberFormat="1" applyFont="1" applyBorder="1" applyAlignment="1">
      <alignment horizontal="center"/>
    </xf>
    <xf numFmtId="166" fontId="48" fillId="0" borderId="66" xfId="0" applyNumberFormat="1" applyFont="1" applyBorder="1" applyAlignment="1">
      <alignment horizontal="center"/>
    </xf>
    <xf numFmtId="166" fontId="51" fillId="7" borderId="91" xfId="0" applyNumberFormat="1" applyFont="1" applyFill="1" applyBorder="1"/>
    <xf numFmtId="166" fontId="78" fillId="11" borderId="93" xfId="0" applyNumberFormat="1" applyFont="1" applyFill="1" applyBorder="1" applyAlignment="1">
      <alignment horizontal="center"/>
    </xf>
    <xf numFmtId="0" fontId="68" fillId="0" borderId="77" xfId="0" applyFont="1" applyBorder="1"/>
    <xf numFmtId="0" fontId="0" fillId="10" borderId="95" xfId="0" applyFill="1" applyBorder="1" applyAlignment="1">
      <alignment horizontal="center"/>
    </xf>
    <xf numFmtId="0" fontId="0" fillId="10" borderId="95" xfId="0" applyFill="1" applyBorder="1"/>
    <xf numFmtId="0" fontId="33" fillId="10" borderId="96" xfId="0" applyFont="1" applyFill="1" applyBorder="1"/>
    <xf numFmtId="167" fontId="0" fillId="0" borderId="91" xfId="0" applyNumberFormat="1" applyBorder="1"/>
    <xf numFmtId="0" fontId="99" fillId="0" borderId="93" xfId="0" applyFont="1" applyBorder="1" applyAlignment="1">
      <alignment horizontal="center"/>
    </xf>
    <xf numFmtId="0" fontId="0" fillId="10" borderId="79" xfId="0" applyFill="1" applyBorder="1"/>
    <xf numFmtId="167" fontId="48" fillId="10" borderId="79" xfId="0" applyNumberFormat="1" applyFont="1" applyFill="1" applyBorder="1"/>
    <xf numFmtId="0" fontId="29" fillId="10" borderId="80" xfId="0" applyFont="1" applyFill="1" applyBorder="1" applyAlignment="1">
      <alignment horizontal="center"/>
    </xf>
    <xf numFmtId="0" fontId="0" fillId="7" borderId="43" xfId="0" applyFill="1" applyBorder="1"/>
    <xf numFmtId="0" fontId="7" fillId="11" borderId="66" xfId="0" applyFont="1" applyFill="1" applyBorder="1"/>
    <xf numFmtId="2" fontId="51" fillId="7" borderId="66" xfId="0" applyNumberFormat="1" applyFont="1" applyFill="1" applyBorder="1" applyAlignment="1">
      <alignment horizontal="center"/>
    </xf>
    <xf numFmtId="2" fontId="78" fillId="11" borderId="70" xfId="0" applyNumberFormat="1" applyFont="1" applyFill="1" applyBorder="1" applyAlignment="1">
      <alignment horizontal="center"/>
    </xf>
    <xf numFmtId="0" fontId="103" fillId="0" borderId="27" xfId="0" applyFont="1" applyBorder="1"/>
    <xf numFmtId="0" fontId="59" fillId="0" borderId="78" xfId="0" applyFont="1" applyBorder="1"/>
    <xf numFmtId="0" fontId="48" fillId="0" borderId="79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6" fillId="0" borderId="3" xfId="0" applyFont="1" applyBorder="1"/>
    <xf numFmtId="0" fontId="47" fillId="0" borderId="40" xfId="0" applyFont="1" applyBorder="1"/>
    <xf numFmtId="0" fontId="47" fillId="0" borderId="36" xfId="0" applyFont="1" applyBorder="1"/>
    <xf numFmtId="0" fontId="47" fillId="0" borderId="2" xfId="0" applyFont="1" applyBorder="1"/>
    <xf numFmtId="0" fontId="98" fillId="0" borderId="18" xfId="0" applyFont="1" applyBorder="1"/>
    <xf numFmtId="0" fontId="48" fillId="0" borderId="7" xfId="0" applyFont="1" applyBorder="1" applyAlignment="1">
      <alignment horizontal="center"/>
    </xf>
    <xf numFmtId="0" fontId="0" fillId="7" borderId="36" xfId="0" applyFill="1" applyBorder="1"/>
    <xf numFmtId="0" fontId="48" fillId="0" borderId="87" xfId="0" applyFont="1" applyBorder="1" applyAlignment="1">
      <alignment horizontal="center"/>
    </xf>
    <xf numFmtId="2" fontId="48" fillId="0" borderId="87" xfId="0" applyNumberFormat="1" applyFont="1" applyBorder="1" applyAlignment="1">
      <alignment horizontal="center"/>
    </xf>
    <xf numFmtId="166" fontId="48" fillId="0" borderId="72" xfId="0" applyNumberFormat="1" applyFont="1" applyBorder="1" applyAlignment="1">
      <alignment horizontal="center"/>
    </xf>
    <xf numFmtId="0" fontId="64" fillId="0" borderId="91" xfId="0" applyFont="1" applyBorder="1" applyAlignment="1">
      <alignment horizontal="center"/>
    </xf>
    <xf numFmtId="0" fontId="7" fillId="0" borderId="77" xfId="0" applyFont="1" applyBorder="1" applyAlignment="1">
      <alignment horizontal="left"/>
    </xf>
    <xf numFmtId="1" fontId="48" fillId="0" borderId="87" xfId="0" applyNumberFormat="1" applyFont="1" applyBorder="1" applyAlignment="1">
      <alignment horizontal="center"/>
    </xf>
    <xf numFmtId="0" fontId="7" fillId="11" borderId="95" xfId="0" applyFont="1" applyFill="1" applyBorder="1"/>
    <xf numFmtId="166" fontId="51" fillId="7" borderId="95" xfId="0" applyNumberFormat="1" applyFont="1" applyFill="1" applyBorder="1"/>
    <xf numFmtId="2" fontId="78" fillId="11" borderId="96" xfId="0" applyNumberFormat="1" applyFont="1" applyFill="1" applyBorder="1" applyAlignment="1">
      <alignment horizontal="center"/>
    </xf>
    <xf numFmtId="0" fontId="0" fillId="0" borderId="82" xfId="0" applyBorder="1" applyAlignment="1">
      <alignment horizontal="left"/>
    </xf>
    <xf numFmtId="0" fontId="2" fillId="0" borderId="39" xfId="0" applyFont="1" applyBorder="1"/>
    <xf numFmtId="2" fontId="0" fillId="0" borderId="39" xfId="0" applyNumberFormat="1" applyBorder="1"/>
    <xf numFmtId="2" fontId="0" fillId="0" borderId="62" xfId="0" applyNumberFormat="1" applyBorder="1"/>
    <xf numFmtId="0" fontId="48" fillId="0" borderId="72" xfId="0" applyFont="1" applyBorder="1" applyAlignment="1">
      <alignment horizontal="center"/>
    </xf>
    <xf numFmtId="0" fontId="7" fillId="0" borderId="78" xfId="0" applyFont="1" applyBorder="1"/>
    <xf numFmtId="0" fontId="48" fillId="0" borderId="83" xfId="0" applyFont="1" applyBorder="1" applyAlignment="1">
      <alignment horizontal="center"/>
    </xf>
    <xf numFmtId="0" fontId="99" fillId="0" borderId="79" xfId="0" applyFont="1" applyBorder="1"/>
    <xf numFmtId="166" fontId="103" fillId="11" borderId="93" xfId="0" applyNumberFormat="1" applyFont="1" applyFill="1" applyBorder="1" applyAlignment="1">
      <alignment horizontal="center"/>
    </xf>
    <xf numFmtId="0" fontId="48" fillId="10" borderId="40" xfId="0" applyFont="1" applyFill="1" applyBorder="1" applyAlignment="1">
      <alignment horizontal="center"/>
    </xf>
    <xf numFmtId="0" fontId="48" fillId="10" borderId="38" xfId="0" applyFont="1" applyFill="1" applyBorder="1" applyAlignment="1">
      <alignment horizontal="center"/>
    </xf>
    <xf numFmtId="0" fontId="51" fillId="10" borderId="28" xfId="0" applyFont="1" applyFill="1" applyBorder="1" applyAlignment="1">
      <alignment horizontal="center"/>
    </xf>
    <xf numFmtId="0" fontId="0" fillId="0" borderId="77" xfId="0" applyBorder="1"/>
    <xf numFmtId="0" fontId="99" fillId="0" borderId="93" xfId="0" applyFont="1" applyBorder="1"/>
    <xf numFmtId="0" fontId="7" fillId="0" borderId="61" xfId="0" applyFont="1" applyBorder="1"/>
    <xf numFmtId="0" fontId="0" fillId="10" borderId="78" xfId="0" applyFill="1" applyBorder="1"/>
    <xf numFmtId="167" fontId="48" fillId="10" borderId="79" xfId="0" applyNumberFormat="1" applyFont="1" applyFill="1" applyBorder="1" applyAlignment="1">
      <alignment horizontal="center"/>
    </xf>
    <xf numFmtId="2" fontId="74" fillId="10" borderId="80" xfId="0" applyNumberFormat="1" applyFont="1" applyFill="1" applyBorder="1" applyAlignment="1">
      <alignment horizontal="center"/>
    </xf>
    <xf numFmtId="166" fontId="51" fillId="7" borderId="91" xfId="0" applyNumberFormat="1" applyFont="1" applyFill="1" applyBorder="1" applyAlignment="1">
      <alignment horizontal="center"/>
    </xf>
    <xf numFmtId="2" fontId="28" fillId="11" borderId="93" xfId="0" applyNumberFormat="1" applyFont="1" applyFill="1" applyBorder="1" applyAlignment="1">
      <alignment horizontal="center"/>
    </xf>
    <xf numFmtId="2" fontId="99" fillId="0" borderId="27" xfId="0" applyNumberFormat="1" applyFont="1" applyBorder="1"/>
    <xf numFmtId="0" fontId="0" fillId="6" borderId="44" xfId="0" applyFill="1" applyBorder="1" applyAlignment="1">
      <alignment horizontal="center"/>
    </xf>
    <xf numFmtId="0" fontId="47" fillId="6" borderId="44" xfId="0" applyFont="1" applyFill="1" applyBorder="1"/>
    <xf numFmtId="0" fontId="98" fillId="6" borderId="33" xfId="0" applyFont="1" applyFill="1" applyBorder="1"/>
    <xf numFmtId="0" fontId="48" fillId="10" borderId="95" xfId="0" applyFont="1" applyFill="1" applyBorder="1" applyAlignment="1">
      <alignment horizontal="center"/>
    </xf>
    <xf numFmtId="0" fontId="51" fillId="10" borderId="96" xfId="0" applyFont="1" applyFill="1" applyBorder="1" applyAlignment="1">
      <alignment horizontal="center"/>
    </xf>
    <xf numFmtId="0" fontId="0" fillId="0" borderId="66" xfId="0" applyBorder="1"/>
    <xf numFmtId="166" fontId="0" fillId="0" borderId="91" xfId="0" applyNumberFormat="1" applyBorder="1"/>
    <xf numFmtId="2" fontId="0" fillId="0" borderId="91" xfId="0" applyNumberFormat="1" applyBorder="1"/>
    <xf numFmtId="166" fontId="48" fillId="0" borderId="79" xfId="0" applyNumberFormat="1" applyFont="1" applyBorder="1" applyAlignment="1">
      <alignment horizontal="center"/>
    </xf>
    <xf numFmtId="0" fontId="10" fillId="9" borderId="79" xfId="0" applyFont="1" applyFill="1" applyBorder="1"/>
    <xf numFmtId="0" fontId="0" fillId="6" borderId="79" xfId="0" applyFill="1" applyBorder="1"/>
    <xf numFmtId="0" fontId="56" fillId="0" borderId="0" xfId="0" applyFont="1" applyAlignment="1">
      <alignment horizontal="center"/>
    </xf>
    <xf numFmtId="0" fontId="6" fillId="0" borderId="10" xfId="0" applyFont="1" applyBorder="1"/>
    <xf numFmtId="0" fontId="47" fillId="0" borderId="100" xfId="0" applyFont="1" applyBorder="1"/>
    <xf numFmtId="0" fontId="7" fillId="0" borderId="95" xfId="0" applyFont="1" applyBorder="1"/>
    <xf numFmtId="165" fontId="0" fillId="0" borderId="79" xfId="0" applyNumberFormat="1" applyBorder="1"/>
    <xf numFmtId="0" fontId="48" fillId="0" borderId="23" xfId="0" applyFont="1" applyBorder="1" applyAlignment="1">
      <alignment horizontal="center"/>
    </xf>
    <xf numFmtId="166" fontId="48" fillId="0" borderId="23" xfId="0" applyNumberFormat="1" applyFont="1" applyBorder="1" applyAlignment="1">
      <alignment horizontal="center"/>
    </xf>
    <xf numFmtId="0" fontId="7" fillId="0" borderId="41" xfId="0" applyFont="1" applyBorder="1"/>
    <xf numFmtId="0" fontId="57" fillId="0" borderId="95" xfId="0" applyFont="1" applyBorder="1"/>
    <xf numFmtId="2" fontId="48" fillId="0" borderId="66" xfId="0" applyNumberFormat="1" applyFont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0" borderId="38" xfId="0" applyFill="1" applyBorder="1"/>
    <xf numFmtId="0" fontId="33" fillId="10" borderId="28" xfId="0" applyFont="1" applyFill="1" applyBorder="1"/>
    <xf numFmtId="167" fontId="48" fillId="0" borderId="91" xfId="0" applyNumberFormat="1" applyFont="1" applyBorder="1"/>
    <xf numFmtId="167" fontId="0" fillId="10" borderId="79" xfId="0" applyNumberFormat="1" applyFill="1" applyBorder="1"/>
    <xf numFmtId="0" fontId="99" fillId="10" borderId="80" xfId="0" applyFont="1" applyFill="1" applyBorder="1"/>
    <xf numFmtId="0" fontId="6" fillId="0" borderId="0" xfId="0" applyFont="1"/>
    <xf numFmtId="167" fontId="48" fillId="0" borderId="91" xfId="0" applyNumberFormat="1" applyFont="1" applyBorder="1" applyAlignment="1">
      <alignment horizontal="center"/>
    </xf>
    <xf numFmtId="0" fontId="1" fillId="0" borderId="94" xfId="0" applyFont="1" applyBorder="1"/>
    <xf numFmtId="2" fontId="103" fillId="11" borderId="93" xfId="0" applyNumberFormat="1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47" fillId="12" borderId="28" xfId="0" applyFont="1" applyFill="1" applyBorder="1"/>
    <xf numFmtId="0" fontId="98" fillId="12" borderId="2" xfId="0" applyFont="1" applyFill="1" applyBorder="1"/>
    <xf numFmtId="0" fontId="0" fillId="12" borderId="79" xfId="0" applyFill="1" applyBorder="1"/>
    <xf numFmtId="0" fontId="48" fillId="12" borderId="79" xfId="0" applyFont="1" applyFill="1" applyBorder="1" applyAlignment="1">
      <alignment horizontal="center"/>
    </xf>
    <xf numFmtId="0" fontId="29" fillId="12" borderId="80" xfId="0" applyFont="1" applyFill="1" applyBorder="1" applyAlignment="1">
      <alignment horizontal="center"/>
    </xf>
    <xf numFmtId="0" fontId="99" fillId="0" borderId="21" xfId="0" applyFont="1" applyFill="1" applyBorder="1"/>
    <xf numFmtId="0" fontId="99" fillId="0" borderId="47" xfId="0" applyFont="1" applyBorder="1"/>
    <xf numFmtId="0" fontId="2" fillId="0" borderId="98" xfId="0" applyFont="1" applyFill="1" applyBorder="1"/>
    <xf numFmtId="0" fontId="33" fillId="0" borderId="81" xfId="0" applyFont="1" applyFill="1" applyBorder="1" applyAlignment="1">
      <alignment horizontal="left"/>
    </xf>
    <xf numFmtId="2" fontId="99" fillId="0" borderId="20" xfId="0" applyNumberFormat="1" applyFont="1" applyFill="1" applyBorder="1"/>
    <xf numFmtId="0" fontId="7" fillId="0" borderId="91" xfId="0" applyFont="1" applyFill="1" applyBorder="1"/>
    <xf numFmtId="0" fontId="99" fillId="0" borderId="21" xfId="0" applyFont="1" applyBorder="1"/>
    <xf numFmtId="0" fontId="100" fillId="0" borderId="21" xfId="0" applyFont="1" applyBorder="1"/>
    <xf numFmtId="2" fontId="99" fillId="0" borderId="21" xfId="0" applyNumberFormat="1" applyFont="1" applyBorder="1"/>
    <xf numFmtId="165" fontId="99" fillId="0" borderId="21" xfId="0" applyNumberFormat="1" applyFont="1" applyFill="1" applyBorder="1"/>
    <xf numFmtId="2" fontId="99" fillId="0" borderId="47" xfId="0" applyNumberFormat="1" applyFont="1" applyBorder="1"/>
    <xf numFmtId="0" fontId="99" fillId="0" borderId="91" xfId="0" applyFont="1" applyFill="1" applyBorder="1"/>
    <xf numFmtId="0" fontId="102" fillId="0" borderId="91" xfId="0" applyFont="1" applyFill="1" applyBorder="1"/>
    <xf numFmtId="0" fontId="103" fillId="0" borderId="91" xfId="0" applyFont="1" applyFill="1" applyBorder="1"/>
    <xf numFmtId="2" fontId="78" fillId="11" borderId="91" xfId="0" applyNumberFormat="1" applyFont="1" applyFill="1" applyBorder="1" applyAlignment="1">
      <alignment horizontal="center"/>
    </xf>
    <xf numFmtId="0" fontId="100" fillId="0" borderId="91" xfId="0" applyFont="1" applyFill="1" applyBorder="1"/>
    <xf numFmtId="2" fontId="99" fillId="0" borderId="91" xfId="0" applyNumberFormat="1" applyFont="1" applyFill="1" applyBorder="1"/>
    <xf numFmtId="0" fontId="102" fillId="5" borderId="93" xfId="0" applyFont="1" applyFill="1" applyBorder="1"/>
    <xf numFmtId="2" fontId="102" fillId="5" borderId="93" xfId="0" applyNumberFormat="1" applyFont="1" applyFill="1" applyBorder="1"/>
    <xf numFmtId="0" fontId="99" fillId="5" borderId="93" xfId="0" applyFont="1" applyFill="1" applyBorder="1"/>
    <xf numFmtId="0" fontId="99" fillId="0" borderId="51" xfId="0" applyFont="1" applyBorder="1"/>
    <xf numFmtId="166" fontId="99" fillId="0" borderId="91" xfId="0" applyNumberFormat="1" applyFont="1" applyFill="1" applyBorder="1"/>
    <xf numFmtId="166" fontId="99" fillId="0" borderId="92" xfId="0" applyNumberFormat="1" applyFont="1" applyFill="1" applyBorder="1"/>
    <xf numFmtId="0" fontId="33" fillId="0" borderId="0" xfId="0" applyFont="1" applyFill="1" applyBorder="1" applyAlignment="1"/>
    <xf numFmtId="165" fontId="99" fillId="0" borderId="91" xfId="0" applyNumberFormat="1" applyFont="1" applyFill="1" applyBorder="1"/>
    <xf numFmtId="165" fontId="99" fillId="0" borderId="66" xfId="0" applyNumberFormat="1" applyFont="1" applyFill="1" applyBorder="1"/>
    <xf numFmtId="0" fontId="2" fillId="0" borderId="2" xfId="0" applyFont="1" applyFill="1" applyBorder="1"/>
    <xf numFmtId="0" fontId="48" fillId="0" borderId="15" xfId="0" applyFont="1" applyFill="1" applyBorder="1" applyAlignment="1">
      <alignment horizontal="center"/>
    </xf>
    <xf numFmtId="0" fontId="22" fillId="0" borderId="98" xfId="0" applyFont="1" applyFill="1" applyBorder="1" applyAlignment="1">
      <alignment horizontal="left"/>
    </xf>
    <xf numFmtId="0" fontId="22" fillId="0" borderId="59" xfId="0" applyFont="1" applyFill="1" applyBorder="1" applyAlignment="1">
      <alignment horizontal="left"/>
    </xf>
    <xf numFmtId="0" fontId="102" fillId="0" borderId="93" xfId="0" applyFont="1" applyFill="1" applyBorder="1"/>
    <xf numFmtId="2" fontId="102" fillId="0" borderId="93" xfId="0" applyNumberFormat="1" applyFont="1" applyFill="1" applyBorder="1"/>
    <xf numFmtId="0" fontId="57" fillId="0" borderId="0" xfId="0" applyFont="1" applyBorder="1"/>
    <xf numFmtId="0" fontId="99" fillId="0" borderId="87" xfId="0" applyFont="1" applyFill="1" applyBorder="1"/>
    <xf numFmtId="0" fontId="99" fillId="0" borderId="79" xfId="0" applyFont="1" applyFill="1" applyBorder="1"/>
    <xf numFmtId="2" fontId="99" fillId="0" borderId="92" xfId="0" applyNumberFormat="1" applyFont="1" applyFill="1" applyBorder="1"/>
    <xf numFmtId="0" fontId="2" fillId="0" borderId="26" xfId="0" applyFont="1" applyFill="1" applyBorder="1"/>
    <xf numFmtId="2" fontId="63" fillId="0" borderId="0" xfId="0" applyNumberFormat="1" applyFont="1" applyFill="1" applyBorder="1"/>
    <xf numFmtId="2" fontId="103" fillId="0" borderId="93" xfId="0" applyNumberFormat="1" applyFont="1" applyFill="1" applyBorder="1"/>
    <xf numFmtId="0" fontId="2" fillId="0" borderId="25" xfId="0" applyFont="1" applyFill="1" applyBorder="1"/>
    <xf numFmtId="0" fontId="53" fillId="0" borderId="81" xfId="0" applyFont="1" applyFill="1" applyBorder="1" applyAlignment="1">
      <alignment horizontal="left"/>
    </xf>
    <xf numFmtId="0" fontId="33" fillId="0" borderId="26" xfId="0" applyFont="1" applyFill="1" applyBorder="1" applyAlignment="1">
      <alignment horizontal="left"/>
    </xf>
    <xf numFmtId="0" fontId="33" fillId="0" borderId="98" xfId="0" applyFont="1" applyFill="1" applyBorder="1"/>
    <xf numFmtId="0" fontId="72" fillId="0" borderId="0" xfId="0" applyFont="1" applyFill="1" applyBorder="1" applyAlignment="1">
      <alignment horizontal="right"/>
    </xf>
    <xf numFmtId="0" fontId="99" fillId="0" borderId="23" xfId="0" applyFont="1" applyFill="1" applyBorder="1"/>
    <xf numFmtId="0" fontId="101" fillId="10" borderId="79" xfId="0" applyFont="1" applyFill="1" applyBorder="1"/>
    <xf numFmtId="0" fontId="46" fillId="0" borderId="93" xfId="0" applyFont="1" applyFill="1" applyBorder="1"/>
    <xf numFmtId="2" fontId="46" fillId="0" borderId="93" xfId="0" applyNumberFormat="1" applyFont="1" applyFill="1" applyBorder="1"/>
    <xf numFmtId="0" fontId="2" fillId="0" borderId="93" xfId="0" applyFont="1" applyFill="1" applyBorder="1"/>
    <xf numFmtId="1" fontId="99" fillId="0" borderId="91" xfId="0" applyNumberFormat="1" applyFont="1" applyFill="1" applyBorder="1"/>
    <xf numFmtId="0" fontId="103" fillId="0" borderId="93" xfId="0" applyFont="1" applyFill="1" applyBorder="1"/>
    <xf numFmtId="2" fontId="99" fillId="0" borderId="79" xfId="0" applyNumberFormat="1" applyFont="1" applyFill="1" applyBorder="1"/>
    <xf numFmtId="0" fontId="67" fillId="0" borderId="0" xfId="0" applyFont="1" applyFill="1"/>
    <xf numFmtId="0" fontId="48" fillId="0" borderId="0" xfId="0" applyFont="1" applyFill="1"/>
    <xf numFmtId="0" fontId="1" fillId="0" borderId="0" xfId="0" applyFont="1" applyFill="1"/>
    <xf numFmtId="0" fontId="56" fillId="0" borderId="44" xfId="0" applyFont="1" applyFill="1" applyBorder="1" applyAlignment="1">
      <alignment horizontal="left"/>
    </xf>
    <xf numFmtId="0" fontId="51" fillId="0" borderId="26" xfId="0" applyFont="1" applyFill="1" applyBorder="1"/>
    <xf numFmtId="0" fontId="51" fillId="0" borderId="25" xfId="0" applyFont="1" applyFill="1" applyBorder="1"/>
    <xf numFmtId="0" fontId="17" fillId="0" borderId="34" xfId="0" applyFont="1" applyFill="1" applyBorder="1" applyAlignment="1">
      <alignment horizontal="left"/>
    </xf>
    <xf numFmtId="0" fontId="33" fillId="0" borderId="56" xfId="0" applyFont="1" applyFill="1" applyBorder="1" applyAlignment="1">
      <alignment horizontal="left"/>
    </xf>
    <xf numFmtId="0" fontId="33" fillId="0" borderId="4" xfId="0" applyFont="1" applyFill="1" applyBorder="1" applyAlignment="1">
      <alignment horizontal="center"/>
    </xf>
    <xf numFmtId="0" fontId="46" fillId="0" borderId="22" xfId="0" applyFont="1" applyFill="1" applyBorder="1"/>
    <xf numFmtId="0" fontId="2" fillId="0" borderId="82" xfId="0" applyFont="1" applyFill="1" applyBorder="1" applyAlignment="1">
      <alignment horizontal="center"/>
    </xf>
    <xf numFmtId="0" fontId="33" fillId="0" borderId="91" xfId="0" applyFont="1" applyFill="1" applyBorder="1" applyAlignment="1">
      <alignment horizontal="left"/>
    </xf>
    <xf numFmtId="0" fontId="76" fillId="0" borderId="93" xfId="0" applyFont="1" applyFill="1" applyBorder="1" applyAlignment="1">
      <alignment horizontal="left"/>
    </xf>
    <xf numFmtId="0" fontId="57" fillId="0" borderId="91" xfId="0" applyFont="1" applyFill="1" applyBorder="1" applyAlignment="1">
      <alignment horizontal="left"/>
    </xf>
    <xf numFmtId="0" fontId="77" fillId="0" borderId="93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center"/>
    </xf>
    <xf numFmtId="0" fontId="0" fillId="0" borderId="12" xfId="0" applyFill="1" applyBorder="1"/>
    <xf numFmtId="0" fontId="48" fillId="0" borderId="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2" fillId="0" borderId="15" xfId="0" applyFont="1" applyFill="1" applyBorder="1"/>
    <xf numFmtId="0" fontId="51" fillId="0" borderId="14" xfId="0" applyFont="1" applyFill="1" applyBorder="1"/>
    <xf numFmtId="0" fontId="51" fillId="0" borderId="15" xfId="0" applyFont="1" applyFill="1" applyBorder="1"/>
    <xf numFmtId="0" fontId="52" fillId="0" borderId="85" xfId="0" applyFont="1" applyFill="1" applyBorder="1" applyAlignment="1">
      <alignment horizontal="left"/>
    </xf>
    <xf numFmtId="0" fontId="74" fillId="0" borderId="36" xfId="0" applyFont="1" applyFill="1" applyBorder="1" applyAlignment="1">
      <alignment horizontal="left"/>
    </xf>
    <xf numFmtId="0" fontId="0" fillId="0" borderId="33" xfId="0" applyFont="1" applyFill="1" applyBorder="1"/>
    <xf numFmtId="0" fontId="22" fillId="0" borderId="38" xfId="0" applyFont="1" applyFill="1" applyBorder="1"/>
    <xf numFmtId="0" fontId="46" fillId="0" borderId="95" xfId="0" applyFont="1" applyFill="1" applyBorder="1"/>
    <xf numFmtId="1" fontId="22" fillId="0" borderId="91" xfId="0" applyNumberFormat="1" applyFont="1" applyFill="1" applyBorder="1" applyAlignment="1">
      <alignment horizontal="left"/>
    </xf>
    <xf numFmtId="1" fontId="74" fillId="0" borderId="87" xfId="0" applyNumberFormat="1" applyFont="1" applyFill="1" applyBorder="1" applyAlignment="1">
      <alignment horizontal="left"/>
    </xf>
    <xf numFmtId="0" fontId="14" fillId="0" borderId="39" xfId="0" applyFont="1" applyFill="1" applyBorder="1" applyAlignment="1">
      <alignment horizontal="left"/>
    </xf>
    <xf numFmtId="0" fontId="79" fillId="0" borderId="62" xfId="0" applyFont="1" applyFill="1" applyBorder="1" applyAlignment="1">
      <alignment horizontal="left"/>
    </xf>
    <xf numFmtId="0" fontId="74" fillId="0" borderId="83" xfId="0" applyFont="1" applyFill="1" applyBorder="1" applyAlignment="1">
      <alignment horizontal="left"/>
    </xf>
    <xf numFmtId="0" fontId="0" fillId="0" borderId="83" xfId="0" applyFill="1" applyBorder="1"/>
    <xf numFmtId="0" fontId="99" fillId="0" borderId="0" xfId="0" applyFont="1" applyFill="1" applyBorder="1"/>
    <xf numFmtId="0" fontId="103" fillId="0" borderId="0" xfId="0" applyFont="1" applyFill="1" applyBorder="1"/>
    <xf numFmtId="0" fontId="102" fillId="0" borderId="0" xfId="0" applyFont="1" applyFill="1" applyBorder="1"/>
    <xf numFmtId="2" fontId="99" fillId="0" borderId="0" xfId="0" applyNumberFormat="1" applyFont="1" applyFill="1" applyBorder="1"/>
    <xf numFmtId="2" fontId="102" fillId="0" borderId="0" xfId="0" applyNumberFormat="1" applyFont="1" applyFill="1" applyBorder="1"/>
    <xf numFmtId="0" fontId="103" fillId="0" borderId="0" xfId="0" applyFont="1" applyFill="1" applyBorder="1" applyAlignment="1">
      <alignment horizontal="left"/>
    </xf>
    <xf numFmtId="0" fontId="99" fillId="0" borderId="0" xfId="0" applyFont="1" applyFill="1" applyBorder="1" applyAlignment="1">
      <alignment horizontal="left"/>
    </xf>
    <xf numFmtId="2" fontId="103" fillId="0" borderId="0" xfId="0" applyNumberFormat="1" applyFont="1" applyFill="1" applyBorder="1"/>
    <xf numFmtId="0" fontId="28" fillId="0" borderId="0" xfId="0" applyFont="1" applyFill="1" applyBorder="1"/>
    <xf numFmtId="165" fontId="99" fillId="0" borderId="0" xfId="0" applyNumberFormat="1" applyFont="1" applyFill="1" applyBorder="1"/>
    <xf numFmtId="0" fontId="7" fillId="0" borderId="56" xfId="0" applyFont="1" applyFill="1" applyBorder="1"/>
    <xf numFmtId="0" fontId="22" fillId="0" borderId="81" xfId="0" applyFont="1" applyFill="1" applyBorder="1" applyAlignment="1">
      <alignment horizontal="left"/>
    </xf>
    <xf numFmtId="0" fontId="0" fillId="7" borderId="46" xfId="0" applyFill="1" applyBorder="1"/>
    <xf numFmtId="0" fontId="99" fillId="0" borderId="93" xfId="0" applyFont="1" applyFill="1" applyBorder="1"/>
    <xf numFmtId="1" fontId="102" fillId="0" borderId="93" xfId="0" applyNumberFormat="1" applyFont="1" applyFill="1" applyBorder="1"/>
    <xf numFmtId="165" fontId="102" fillId="0" borderId="93" xfId="0" applyNumberFormat="1" applyFont="1" applyFill="1" applyBorder="1"/>
    <xf numFmtId="0" fontId="102" fillId="0" borderId="0" xfId="0" applyFont="1" applyFill="1" applyBorder="1" applyAlignment="1">
      <alignment horizontal="left"/>
    </xf>
    <xf numFmtId="0" fontId="103" fillId="0" borderId="0" xfId="0" applyFont="1" applyFill="1" applyBorder="1" applyAlignment="1">
      <alignment horizontal="center"/>
    </xf>
    <xf numFmtId="1" fontId="102" fillId="0" borderId="0" xfId="0" applyNumberFormat="1" applyFont="1" applyFill="1" applyBorder="1"/>
    <xf numFmtId="0" fontId="33" fillId="0" borderId="59" xfId="0" applyFont="1" applyFill="1" applyBorder="1" applyAlignment="1">
      <alignment horizontal="left"/>
    </xf>
    <xf numFmtId="1" fontId="99" fillId="0" borderId="0" xfId="0" applyNumberFormat="1" applyFont="1" applyFill="1" applyBorder="1"/>
    <xf numFmtId="167" fontId="48" fillId="0" borderId="0" xfId="0" applyNumberFormat="1" applyFont="1" applyFill="1" applyBorder="1"/>
    <xf numFmtId="168" fontId="51" fillId="0" borderId="0" xfId="0" applyNumberFormat="1" applyFont="1" applyFill="1" applyBorder="1"/>
    <xf numFmtId="167" fontId="99" fillId="0" borderId="91" xfId="0" applyNumberFormat="1" applyFont="1" applyFill="1" applyBorder="1"/>
    <xf numFmtId="0" fontId="33" fillId="0" borderId="27" xfId="0" applyFont="1" applyFill="1" applyBorder="1"/>
    <xf numFmtId="0" fontId="99" fillId="0" borderId="27" xfId="0" applyFont="1" applyFill="1" applyBorder="1"/>
    <xf numFmtId="167" fontId="51" fillId="0" borderId="10" xfId="0" applyNumberFormat="1" applyFont="1" applyFill="1" applyBorder="1"/>
    <xf numFmtId="0" fontId="99" fillId="0" borderId="13" xfId="0" applyFont="1" applyFill="1" applyBorder="1"/>
    <xf numFmtId="165" fontId="48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166" fontId="76" fillId="0" borderId="0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2" fillId="0" borderId="0" xfId="0" applyFont="1" applyFill="1" applyBorder="1"/>
    <xf numFmtId="0" fontId="61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61" fillId="0" borderId="0" xfId="0" applyNumberFormat="1" applyFont="1" applyFill="1" applyBorder="1"/>
    <xf numFmtId="166" fontId="61" fillId="0" borderId="0" xfId="0" applyNumberFormat="1" applyFont="1" applyFill="1" applyBorder="1"/>
    <xf numFmtId="167" fontId="61" fillId="0" borderId="0" xfId="0" applyNumberFormat="1" applyFont="1" applyFill="1" applyBorder="1"/>
    <xf numFmtId="2" fontId="29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left"/>
    </xf>
    <xf numFmtId="0" fontId="43" fillId="0" borderId="66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1" fontId="7" fillId="0" borderId="93" xfId="0" applyNumberFormat="1" applyFont="1" applyBorder="1" applyAlignment="1">
      <alignment horizontal="center"/>
    </xf>
    <xf numFmtId="2" fontId="43" fillId="0" borderId="66" xfId="0" applyNumberFormat="1" applyFont="1" applyBorder="1" applyAlignment="1">
      <alignment horizontal="center"/>
    </xf>
    <xf numFmtId="165" fontId="7" fillId="0" borderId="84" xfId="0" applyNumberFormat="1" applyFont="1" applyBorder="1" applyAlignment="1">
      <alignment horizontal="center"/>
    </xf>
    <xf numFmtId="1" fontId="43" fillId="0" borderId="66" xfId="0" applyNumberFormat="1" applyFont="1" applyBorder="1" applyAlignment="1">
      <alignment horizontal="center"/>
    </xf>
    <xf numFmtId="1" fontId="7" fillId="0" borderId="91" xfId="0" applyNumberFormat="1" applyFont="1" applyBorder="1" applyAlignment="1">
      <alignment horizontal="center"/>
    </xf>
    <xf numFmtId="1" fontId="43" fillId="0" borderId="91" xfId="0" applyNumberFormat="1" applyFont="1" applyBorder="1" applyAlignment="1">
      <alignment horizontal="center"/>
    </xf>
    <xf numFmtId="165" fontId="43" fillId="0" borderId="66" xfId="0" applyNumberFormat="1" applyFont="1" applyBorder="1" applyAlignment="1">
      <alignment horizontal="center"/>
    </xf>
    <xf numFmtId="0" fontId="43" fillId="0" borderId="91" xfId="0" applyFont="1" applyBorder="1" applyAlignment="1">
      <alignment horizontal="center"/>
    </xf>
    <xf numFmtId="166" fontId="43" fillId="0" borderId="91" xfId="0" applyNumberFormat="1" applyFont="1" applyBorder="1" applyAlignment="1">
      <alignment horizontal="center"/>
    </xf>
    <xf numFmtId="2" fontId="43" fillId="0" borderId="91" xfId="0" applyNumberFormat="1" applyFont="1" applyBorder="1" applyAlignment="1">
      <alignment horizontal="center"/>
    </xf>
    <xf numFmtId="165" fontId="43" fillId="0" borderId="91" xfId="0" applyNumberFormat="1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166" fontId="43" fillId="0" borderId="66" xfId="0" applyNumberFormat="1" applyFont="1" applyBorder="1" applyAlignment="1">
      <alignment horizontal="center"/>
    </xf>
    <xf numFmtId="167" fontId="43" fillId="0" borderId="91" xfId="0" applyNumberFormat="1" applyFont="1" applyBorder="1" applyAlignment="1">
      <alignment horizontal="center"/>
    </xf>
    <xf numFmtId="2" fontId="72" fillId="0" borderId="84" xfId="0" applyNumberFormat="1" applyFont="1" applyBorder="1" applyAlignment="1">
      <alignment horizontal="center"/>
    </xf>
    <xf numFmtId="2" fontId="2" fillId="0" borderId="91" xfId="0" applyNumberFormat="1" applyFont="1" applyBorder="1" applyAlignment="1">
      <alignment horizontal="center"/>
    </xf>
    <xf numFmtId="2" fontId="7" fillId="0" borderId="91" xfId="0" applyNumberFormat="1" applyFont="1" applyBorder="1" applyAlignment="1">
      <alignment horizontal="center"/>
    </xf>
    <xf numFmtId="0" fontId="72" fillId="0" borderId="84" xfId="0" applyFont="1" applyBorder="1" applyAlignment="1">
      <alignment horizontal="center"/>
    </xf>
    <xf numFmtId="2" fontId="2" fillId="0" borderId="84" xfId="0" applyNumberFormat="1" applyFont="1" applyBorder="1" applyAlignment="1">
      <alignment horizontal="center"/>
    </xf>
    <xf numFmtId="2" fontId="2" fillId="0" borderId="79" xfId="0" applyNumberFormat="1" applyFont="1" applyBorder="1" applyAlignment="1">
      <alignment horizontal="center"/>
    </xf>
    <xf numFmtId="1" fontId="2" fillId="0" borderId="79" xfId="0" applyNumberFormat="1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165" fontId="7" fillId="0" borderId="79" xfId="0" applyNumberFormat="1" applyFont="1" applyBorder="1" applyAlignment="1">
      <alignment horizontal="center"/>
    </xf>
    <xf numFmtId="1" fontId="7" fillId="0" borderId="80" xfId="0" applyNumberFormat="1" applyFont="1" applyBorder="1" applyAlignment="1">
      <alignment horizontal="center"/>
    </xf>
    <xf numFmtId="9" fontId="0" fillId="0" borderId="66" xfId="0" applyNumberFormat="1" applyBorder="1"/>
    <xf numFmtId="0" fontId="0" fillId="0" borderId="73" xfId="0" applyFont="1" applyBorder="1"/>
    <xf numFmtId="0" fontId="0" fillId="0" borderId="45" xfId="0" applyFont="1" applyBorder="1" applyAlignment="1">
      <alignment horizontal="center"/>
    </xf>
    <xf numFmtId="0" fontId="0" fillId="0" borderId="100" xfId="0" applyFont="1" applyBorder="1"/>
    <xf numFmtId="0" fontId="0" fillId="0" borderId="16" xfId="0" applyFont="1" applyBorder="1" applyAlignment="1">
      <alignment horizontal="center"/>
    </xf>
    <xf numFmtId="0" fontId="67" fillId="0" borderId="0" xfId="0" applyFont="1" applyBorder="1"/>
    <xf numFmtId="0" fontId="48" fillId="0" borderId="0" xfId="0" applyFont="1" applyBorder="1"/>
    <xf numFmtId="0" fontId="47" fillId="0" borderId="0" xfId="0" applyFont="1" applyBorder="1"/>
    <xf numFmtId="0" fontId="59" fillId="0" borderId="0" xfId="0" applyFont="1" applyBorder="1"/>
    <xf numFmtId="0" fontId="100" fillId="0" borderId="0" xfId="0" applyFont="1" applyFill="1" applyBorder="1"/>
    <xf numFmtId="166" fontId="99" fillId="0" borderId="0" xfId="0" applyNumberFormat="1" applyFont="1" applyFill="1" applyBorder="1"/>
    <xf numFmtId="0" fontId="78" fillId="0" borderId="0" xfId="0" applyFont="1" applyBorder="1" applyAlignment="1">
      <alignment horizontal="left"/>
    </xf>
    <xf numFmtId="165" fontId="102" fillId="0" borderId="0" xfId="0" applyNumberFormat="1" applyFont="1" applyFill="1" applyBorder="1"/>
    <xf numFmtId="167" fontId="99" fillId="0" borderId="0" xfId="0" applyNumberFormat="1" applyFont="1" applyFill="1" applyBorder="1"/>
    <xf numFmtId="167" fontId="51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/>
    </xf>
    <xf numFmtId="0" fontId="98" fillId="0" borderId="0" xfId="0" applyFont="1" applyFill="1" applyBorder="1"/>
    <xf numFmtId="166" fontId="48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166" fontId="51" fillId="0" borderId="0" xfId="0" applyNumberFormat="1" applyFont="1" applyFill="1" applyBorder="1"/>
    <xf numFmtId="2" fontId="78" fillId="0" borderId="0" xfId="0" applyNumberFormat="1" applyFont="1" applyFill="1" applyBorder="1" applyAlignment="1">
      <alignment horizontal="center"/>
    </xf>
    <xf numFmtId="167" fontId="48" fillId="0" borderId="0" xfId="0" applyNumberFormat="1" applyFont="1" applyFill="1" applyBorder="1" applyAlignment="1">
      <alignment horizontal="center"/>
    </xf>
    <xf numFmtId="166" fontId="78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/>
    <xf numFmtId="0" fontId="99" fillId="0" borderId="0" xfId="0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166" fontId="33" fillId="0" borderId="0" xfId="0" applyNumberFormat="1" applyFont="1" applyFill="1" applyBorder="1"/>
    <xf numFmtId="166" fontId="103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2" fontId="74" fillId="0" borderId="0" xfId="0" applyNumberFormat="1" applyFont="1" applyFill="1" applyBorder="1" applyAlignment="1">
      <alignment horizontal="center"/>
    </xf>
    <xf numFmtId="166" fontId="51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101" fillId="0" borderId="0" xfId="0" applyFont="1" applyFill="1" applyBorder="1"/>
    <xf numFmtId="2" fontId="103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2" fontId="70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2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165" fontId="40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9" fontId="0" fillId="0" borderId="0" xfId="0" applyNumberFormat="1" applyAlignment="1">
      <alignment horizontal="center"/>
    </xf>
    <xf numFmtId="0" fontId="47" fillId="0" borderId="0" xfId="0" applyFont="1" applyBorder="1" applyAlignment="1">
      <alignment horizontal="left"/>
    </xf>
    <xf numFmtId="0" fontId="51" fillId="0" borderId="0" xfId="0" applyFont="1" applyBorder="1" applyAlignment="1"/>
    <xf numFmtId="2" fontId="22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left"/>
    </xf>
    <xf numFmtId="0" fontId="74" fillId="0" borderId="0" xfId="0" applyFont="1" applyBorder="1"/>
    <xf numFmtId="0" fontId="75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2" fontId="74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166" fontId="22" fillId="0" borderId="0" xfId="0" applyNumberFormat="1" applyFont="1" applyFill="1" applyBorder="1" applyAlignment="1">
      <alignment horizontal="left"/>
    </xf>
    <xf numFmtId="2" fontId="43" fillId="0" borderId="0" xfId="0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165" fontId="80" fillId="0" borderId="0" xfId="0" applyNumberFormat="1" applyFont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91" fillId="0" borderId="0" xfId="0" applyFont="1" applyBorder="1"/>
    <xf numFmtId="0" fontId="94" fillId="0" borderId="0" xfId="0" applyFont="1" applyBorder="1"/>
    <xf numFmtId="0" fontId="92" fillId="0" borderId="0" xfId="0" applyFont="1" applyBorder="1"/>
    <xf numFmtId="0" fontId="52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2" fontId="72" fillId="0" borderId="0" xfId="0" applyNumberFormat="1" applyFont="1" applyBorder="1" applyAlignment="1">
      <alignment horizontal="left"/>
    </xf>
    <xf numFmtId="0" fontId="63" fillId="0" borderId="0" xfId="0" applyFont="1" applyBorder="1"/>
    <xf numFmtId="167" fontId="80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93" fillId="0" borderId="0" xfId="0" applyFont="1" applyBorder="1"/>
    <xf numFmtId="164" fontId="14" fillId="0" borderId="97" xfId="0" applyNumberFormat="1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33" xfId="0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" fillId="0" borderId="98" xfId="0" applyFont="1" applyBorder="1"/>
    <xf numFmtId="164" fontId="14" fillId="0" borderId="97" xfId="0" applyNumberFormat="1" applyFont="1" applyBorder="1" applyAlignment="1"/>
    <xf numFmtId="0" fontId="2" fillId="0" borderId="64" xfId="0" applyFont="1" applyBorder="1"/>
    <xf numFmtId="0" fontId="2" fillId="0" borderId="86" xfId="0" applyFont="1" applyBorder="1" applyAlignment="1">
      <alignment horizontal="center"/>
    </xf>
    <xf numFmtId="0" fontId="14" fillId="0" borderId="81" xfId="0" applyFont="1" applyFill="1" applyBorder="1" applyAlignment="1">
      <alignment horizontal="left"/>
    </xf>
    <xf numFmtId="164" fontId="14" fillId="0" borderId="97" xfId="0" applyNumberFormat="1" applyFont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center"/>
    </xf>
    <xf numFmtId="164" fontId="14" fillId="0" borderId="97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2" fillId="0" borderId="8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3" fillId="0" borderId="98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9" fontId="33" fillId="0" borderId="0" xfId="0" applyNumberFormat="1" applyFont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51" fillId="0" borderId="25" xfId="0" applyFont="1" applyBorder="1" applyAlignment="1">
      <alignment horizontal="center" vertical="center"/>
    </xf>
    <xf numFmtId="0" fontId="48" fillId="0" borderId="26" xfId="0" applyFont="1" applyBorder="1"/>
    <xf numFmtId="0" fontId="8" fillId="0" borderId="27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1" fontId="36" fillId="0" borderId="40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2" fillId="0" borderId="59" xfId="0" applyFont="1" applyBorder="1" applyAlignment="1">
      <alignment horizontal="center"/>
    </xf>
    <xf numFmtId="0" fontId="17" fillId="0" borderId="81" xfId="0" applyFont="1" applyBorder="1" applyAlignment="1">
      <alignment horizontal="right"/>
    </xf>
    <xf numFmtId="0" fontId="48" fillId="0" borderId="26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1" fontId="36" fillId="0" borderId="94" xfId="0" applyNumberFormat="1" applyFont="1" applyBorder="1" applyAlignment="1">
      <alignment horizontal="center"/>
    </xf>
    <xf numFmtId="0" fontId="14" fillId="0" borderId="98" xfId="0" applyFont="1" applyBorder="1" applyAlignment="1">
      <alignment horizontal="right"/>
    </xf>
    <xf numFmtId="2" fontId="36" fillId="0" borderId="26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22" fillId="0" borderId="59" xfId="0" applyFont="1" applyBorder="1" applyAlignment="1">
      <alignment horizontal="center"/>
    </xf>
    <xf numFmtId="1" fontId="36" fillId="0" borderId="69" xfId="0" applyNumberFormat="1" applyFont="1" applyBorder="1" applyAlignment="1">
      <alignment horizontal="center"/>
    </xf>
    <xf numFmtId="0" fontId="14" fillId="0" borderId="59" xfId="0" applyFont="1" applyBorder="1" applyAlignment="1">
      <alignment horizontal="right"/>
    </xf>
    <xf numFmtId="0" fontId="33" fillId="0" borderId="92" xfId="0" applyFont="1" applyBorder="1" applyAlignment="1">
      <alignment horizontal="left"/>
    </xf>
    <xf numFmtId="0" fontId="17" fillId="0" borderId="59" xfId="0" applyFont="1" applyBorder="1" applyAlignment="1">
      <alignment horizontal="right"/>
    </xf>
    <xf numFmtId="0" fontId="25" fillId="0" borderId="26" xfId="0" applyFont="1" applyBorder="1" applyAlignment="1">
      <alignment horizontal="center" vertical="center"/>
    </xf>
    <xf numFmtId="0" fontId="2" fillId="0" borderId="92" xfId="0" applyFont="1" applyBorder="1"/>
    <xf numFmtId="0" fontId="14" fillId="0" borderId="81" xfId="0" applyFont="1" applyBorder="1" applyAlignment="1">
      <alignment horizontal="right"/>
    </xf>
    <xf numFmtId="2" fontId="16" fillId="0" borderId="26" xfId="0" applyNumberFormat="1" applyFont="1" applyBorder="1" applyAlignment="1">
      <alignment horizontal="center" vertical="center" wrapText="1"/>
    </xf>
    <xf numFmtId="1" fontId="36" fillId="0" borderId="82" xfId="0" applyNumberFormat="1" applyFont="1" applyBorder="1" applyAlignment="1">
      <alignment horizontal="center"/>
    </xf>
    <xf numFmtId="0" fontId="2" fillId="0" borderId="90" xfId="0" applyFont="1" applyBorder="1"/>
    <xf numFmtId="0" fontId="2" fillId="0" borderId="64" xfId="0" applyFont="1" applyBorder="1" applyAlignment="1">
      <alignment horizontal="center"/>
    </xf>
    <xf numFmtId="0" fontId="14" fillId="0" borderId="64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2" fontId="35" fillId="0" borderId="17" xfId="0" applyNumberFormat="1" applyFont="1" applyBorder="1" applyAlignment="1">
      <alignment horizontal="center" vertical="center"/>
    </xf>
    <xf numFmtId="166" fontId="35" fillId="0" borderId="38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0" xfId="0" applyBorder="1" applyAlignment="1">
      <alignment horizontal="left"/>
    </xf>
    <xf numFmtId="0" fontId="49" fillId="0" borderId="10" xfId="0" applyFont="1" applyBorder="1" applyAlignment="1">
      <alignment horizontal="left"/>
    </xf>
    <xf numFmtId="0" fontId="48" fillId="0" borderId="13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9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81" xfId="0" applyBorder="1" applyAlignment="1">
      <alignment horizontal="center"/>
    </xf>
    <xf numFmtId="0" fontId="53" fillId="0" borderId="92" xfId="0" applyFont="1" applyBorder="1" applyAlignment="1">
      <alignment horizontal="left"/>
    </xf>
    <xf numFmtId="0" fontId="22" fillId="0" borderId="81" xfId="0" applyFont="1" applyBorder="1" applyAlignment="1">
      <alignment horizontal="center"/>
    </xf>
    <xf numFmtId="49" fontId="14" fillId="0" borderId="81" xfId="0" applyNumberFormat="1" applyFont="1" applyBorder="1" applyAlignment="1">
      <alignment horizontal="right"/>
    </xf>
    <xf numFmtId="0" fontId="0" fillId="0" borderId="64" xfId="0" applyBorder="1" applyAlignment="1">
      <alignment horizontal="center"/>
    </xf>
    <xf numFmtId="164" fontId="14" fillId="0" borderId="64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2" fontId="35" fillId="0" borderId="40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8" fillId="0" borderId="27" xfId="0" applyFont="1" applyBorder="1" applyAlignment="1">
      <alignment horizontal="center"/>
    </xf>
    <xf numFmtId="1" fontId="40" fillId="2" borderId="80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48" fillId="0" borderId="9" xfId="0" applyFont="1" applyBorder="1"/>
    <xf numFmtId="0" fontId="8" fillId="0" borderId="13" xfId="0" applyFont="1" applyBorder="1" applyAlignment="1">
      <alignment horizontal="center"/>
    </xf>
    <xf numFmtId="0" fontId="0" fillId="0" borderId="56" xfId="0" applyBorder="1"/>
    <xf numFmtId="1" fontId="36" fillId="0" borderId="56" xfId="0" applyNumberFormat="1" applyFont="1" applyBorder="1" applyAlignment="1">
      <alignment horizontal="center"/>
    </xf>
    <xf numFmtId="0" fontId="17" fillId="0" borderId="56" xfId="0" applyFont="1" applyBorder="1" applyAlignment="1">
      <alignment horizontal="right"/>
    </xf>
    <xf numFmtId="0" fontId="2" fillId="0" borderId="65" xfId="0" applyFont="1" applyBorder="1" applyAlignment="1">
      <alignment vertical="center"/>
    </xf>
    <xf numFmtId="2" fontId="18" fillId="0" borderId="87" xfId="0" applyNumberFormat="1" applyFont="1" applyBorder="1" applyAlignment="1">
      <alignment horizontal="center"/>
    </xf>
    <xf numFmtId="1" fontId="106" fillId="0" borderId="59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82" xfId="0" applyFont="1" applyBorder="1"/>
    <xf numFmtId="2" fontId="18" fillId="0" borderId="89" xfId="0" applyNumberFormat="1" applyFont="1" applyBorder="1" applyAlignment="1">
      <alignment horizontal="center"/>
    </xf>
    <xf numFmtId="1" fontId="106" fillId="0" borderId="98" xfId="0" applyNumberFormat="1" applyFont="1" applyBorder="1" applyAlignment="1">
      <alignment horizontal="center"/>
    </xf>
    <xf numFmtId="0" fontId="68" fillId="0" borderId="61" xfId="0" applyFont="1" applyBorder="1"/>
    <xf numFmtId="0" fontId="68" fillId="0" borderId="65" xfId="0" applyFont="1" applyBorder="1"/>
    <xf numFmtId="0" fontId="22" fillId="0" borderId="89" xfId="0" applyFont="1" applyBorder="1" applyAlignment="1">
      <alignment horizontal="left"/>
    </xf>
    <xf numFmtId="0" fontId="22" fillId="0" borderId="98" xfId="0" applyFont="1" applyBorder="1" applyAlignment="1">
      <alignment horizontal="center"/>
    </xf>
    <xf numFmtId="49" fontId="14" fillId="0" borderId="98" xfId="0" applyNumberFormat="1" applyFont="1" applyBorder="1" applyAlignment="1">
      <alignment horizontal="right"/>
    </xf>
    <xf numFmtId="0" fontId="48" fillId="0" borderId="8" xfId="0" applyFont="1" applyBorder="1" applyAlignment="1">
      <alignment horizontal="center"/>
    </xf>
    <xf numFmtId="1" fontId="36" fillId="0" borderId="2" xfId="0" applyNumberFormat="1" applyFont="1" applyBorder="1" applyAlignment="1">
      <alignment horizontal="center"/>
    </xf>
    <xf numFmtId="0" fontId="2" fillId="0" borderId="63" xfId="0" applyFont="1" applyBorder="1"/>
    <xf numFmtId="0" fontId="17" fillId="0" borderId="31" xfId="0" applyFont="1" applyBorder="1" applyAlignment="1">
      <alignment horizontal="center"/>
    </xf>
    <xf numFmtId="1" fontId="36" fillId="0" borderId="81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1" fontId="36" fillId="0" borderId="98" xfId="0" applyNumberFormat="1" applyFont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72" xfId="0" applyBorder="1" applyAlignment="1">
      <alignment horizontal="left"/>
    </xf>
    <xf numFmtId="1" fontId="53" fillId="0" borderId="59" xfId="0" applyNumberFormat="1" applyFont="1" applyBorder="1" applyAlignment="1">
      <alignment horizontal="center"/>
    </xf>
    <xf numFmtId="0" fontId="0" fillId="0" borderId="59" xfId="0" applyBorder="1" applyAlignment="1">
      <alignment horizontal="right"/>
    </xf>
    <xf numFmtId="0" fontId="2" fillId="0" borderId="85" xfId="0" applyFont="1" applyBorder="1"/>
    <xf numFmtId="0" fontId="2" fillId="0" borderId="86" xfId="0" applyFont="1" applyBorder="1"/>
    <xf numFmtId="164" fontId="14" fillId="0" borderId="59" xfId="0" applyNumberFormat="1" applyFont="1" applyBorder="1" applyAlignment="1">
      <alignment horizontal="right"/>
    </xf>
    <xf numFmtId="0" fontId="2" fillId="0" borderId="62" xfId="0" applyFont="1" applyBorder="1"/>
    <xf numFmtId="0" fontId="2" fillId="0" borderId="25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53" fillId="0" borderId="65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31" xfId="0" applyFont="1" applyBorder="1"/>
    <xf numFmtId="0" fontId="33" fillId="0" borderId="8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82" xfId="0" applyBorder="1" applyAlignment="1">
      <alignment horizontal="center"/>
    </xf>
    <xf numFmtId="0" fontId="48" fillId="0" borderId="27" xfId="0" applyFont="1" applyBorder="1" applyAlignment="1">
      <alignment horizontal="left"/>
    </xf>
    <xf numFmtId="0" fontId="1" fillId="0" borderId="65" xfId="0" applyFont="1" applyBorder="1" applyAlignment="1">
      <alignment horizontal="center"/>
    </xf>
    <xf numFmtId="0" fontId="53" fillId="0" borderId="82" xfId="0" applyFont="1" applyBorder="1" applyAlignment="1">
      <alignment horizontal="center"/>
    </xf>
    <xf numFmtId="1" fontId="36" fillId="0" borderId="34" xfId="0" applyNumberFormat="1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1" fontId="36" fillId="0" borderId="97" xfId="0" applyNumberFormat="1" applyFont="1" applyBorder="1" applyAlignment="1">
      <alignment horizontal="center"/>
    </xf>
    <xf numFmtId="0" fontId="47" fillId="0" borderId="25" xfId="0" applyFont="1" applyBorder="1" applyAlignment="1">
      <alignment horizontal="left"/>
    </xf>
    <xf numFmtId="0" fontId="48" fillId="0" borderId="2" xfId="0" applyFont="1" applyBorder="1" applyAlignment="1">
      <alignment horizontal="center"/>
    </xf>
    <xf numFmtId="0" fontId="22" fillId="0" borderId="81" xfId="0" applyFont="1" applyBorder="1" applyAlignment="1">
      <alignment horizontal="left"/>
    </xf>
    <xf numFmtId="0" fontId="1" fillId="0" borderId="17" xfId="0" applyFont="1" applyBorder="1"/>
    <xf numFmtId="0" fontId="36" fillId="0" borderId="18" xfId="0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2" fontId="16" fillId="0" borderId="0" xfId="0" applyNumberFormat="1" applyFont="1" applyAlignment="1">
      <alignment horizontal="left"/>
    </xf>
    <xf numFmtId="0" fontId="36" fillId="0" borderId="27" xfId="0" applyFont="1" applyBorder="1" applyAlignment="1">
      <alignment horizontal="right"/>
    </xf>
    <xf numFmtId="0" fontId="51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1" fillId="0" borderId="69" xfId="0" applyFont="1" applyBorder="1" applyAlignment="1">
      <alignment horizontal="center" vertical="center"/>
    </xf>
    <xf numFmtId="166" fontId="0" fillId="0" borderId="99" xfId="0" applyNumberFormat="1" applyBorder="1"/>
    <xf numFmtId="0" fontId="36" fillId="0" borderId="0" xfId="0" applyFont="1" applyAlignment="1">
      <alignment horizontal="right"/>
    </xf>
    <xf numFmtId="0" fontId="51" fillId="0" borderId="77" xfId="0" applyFont="1" applyBorder="1" applyAlignment="1">
      <alignment horizontal="center" vertical="center"/>
    </xf>
    <xf numFmtId="166" fontId="0" fillId="0" borderId="93" xfId="0" applyNumberFormat="1" applyBorder="1"/>
    <xf numFmtId="0" fontId="58" fillId="8" borderId="82" xfId="0" applyFont="1" applyFill="1" applyBorder="1"/>
    <xf numFmtId="2" fontId="40" fillId="8" borderId="91" xfId="0" applyNumberFormat="1" applyFont="1" applyFill="1" applyBorder="1" applyAlignment="1">
      <alignment horizontal="center"/>
    </xf>
    <xf numFmtId="9" fontId="16" fillId="6" borderId="87" xfId="0" applyNumberFormat="1" applyFont="1" applyFill="1" applyBorder="1" applyAlignment="1">
      <alignment horizontal="center"/>
    </xf>
    <xf numFmtId="2" fontId="36" fillId="0" borderId="0" xfId="0" applyNumberFormat="1" applyFont="1"/>
    <xf numFmtId="0" fontId="36" fillId="0" borderId="92" xfId="0" applyFont="1" applyBorder="1" applyAlignment="1">
      <alignment horizontal="right"/>
    </xf>
    <xf numFmtId="0" fontId="47" fillId="0" borderId="61" xfId="0" applyFont="1" applyBorder="1" applyAlignment="1">
      <alignment horizontal="left"/>
    </xf>
    <xf numFmtId="166" fontId="0" fillId="0" borderId="96" xfId="0" applyNumberFormat="1" applyBorder="1"/>
    <xf numFmtId="0" fontId="0" fillId="4" borderId="97" xfId="0" applyFill="1" applyBorder="1"/>
    <xf numFmtId="2" fontId="16" fillId="4" borderId="58" xfId="0" applyNumberFormat="1" applyFont="1" applyFill="1" applyBorder="1" applyAlignment="1">
      <alignment horizontal="center"/>
    </xf>
    <xf numFmtId="0" fontId="41" fillId="4" borderId="90" xfId="0" applyFont="1" applyFill="1" applyBorder="1" applyAlignment="1">
      <alignment horizontal="right"/>
    </xf>
    <xf numFmtId="0" fontId="47" fillId="0" borderId="35" xfId="0" applyFont="1" applyBorder="1" applyAlignment="1">
      <alignment horizontal="left"/>
    </xf>
    <xf numFmtId="166" fontId="0" fillId="0" borderId="30" xfId="0" applyNumberFormat="1" applyBorder="1"/>
    <xf numFmtId="0" fontId="3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3" fillId="0" borderId="81" xfId="0" applyFont="1" applyBorder="1" applyAlignment="1">
      <alignment horizontal="center"/>
    </xf>
    <xf numFmtId="0" fontId="2" fillId="0" borderId="61" xfId="0" applyFont="1" applyBorder="1"/>
    <xf numFmtId="0" fontId="8" fillId="0" borderId="4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7" fillId="0" borderId="0" xfId="0" applyFont="1" applyBorder="1"/>
    <xf numFmtId="1" fontId="2" fillId="0" borderId="0" xfId="0" applyNumberFormat="1" applyFont="1" applyBorder="1" applyAlignment="1">
      <alignment horizontal="left"/>
    </xf>
    <xf numFmtId="2" fontId="11" fillId="0" borderId="0" xfId="0" applyNumberFormat="1" applyFont="1" applyBorder="1"/>
    <xf numFmtId="0" fontId="66" fillId="0" borderId="0" xfId="0" applyFont="1" applyBorder="1"/>
    <xf numFmtId="0" fontId="3" fillId="0" borderId="0" xfId="0" applyFont="1" applyBorder="1"/>
    <xf numFmtId="0" fontId="54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6" fontId="31" fillId="0" borderId="0" xfId="0" applyNumberFormat="1" applyFont="1" applyBorder="1"/>
    <xf numFmtId="165" fontId="31" fillId="0" borderId="0" xfId="0" applyNumberFormat="1" applyFont="1" applyBorder="1"/>
    <xf numFmtId="2" fontId="31" fillId="0" borderId="0" xfId="0" applyNumberFormat="1" applyFont="1" applyBorder="1"/>
    <xf numFmtId="165" fontId="30" fillId="0" borderId="0" xfId="0" applyNumberFormat="1" applyFont="1" applyBorder="1"/>
    <xf numFmtId="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35" fillId="0" borderId="0" xfId="0" applyNumberFormat="1" applyFont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right"/>
    </xf>
    <xf numFmtId="2" fontId="40" fillId="2" borderId="0" xfId="0" applyNumberFormat="1" applyFont="1" applyFill="1" applyBorder="1" applyAlignment="1">
      <alignment horizontal="center"/>
    </xf>
    <xf numFmtId="165" fontId="40" fillId="2" borderId="0" xfId="0" applyNumberFormat="1" applyFont="1" applyFill="1" applyBorder="1" applyAlignment="1">
      <alignment horizontal="center"/>
    </xf>
    <xf numFmtId="1" fontId="40" fillId="2" borderId="0" xfId="0" applyNumberFormat="1" applyFont="1" applyFill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2" fontId="84" fillId="2" borderId="0" xfId="0" applyNumberFormat="1" applyFont="1" applyFill="1" applyBorder="1" applyAlignment="1">
      <alignment horizontal="center"/>
    </xf>
    <xf numFmtId="0" fontId="49" fillId="0" borderId="25" xfId="0" applyFont="1" applyBorder="1" applyAlignment="1">
      <alignment horizontal="left"/>
    </xf>
    <xf numFmtId="0" fontId="49" fillId="0" borderId="35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22" fillId="0" borderId="81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right"/>
    </xf>
    <xf numFmtId="1" fontId="36" fillId="2" borderId="26" xfId="0" applyNumberFormat="1" applyFont="1" applyFill="1" applyBorder="1" applyAlignment="1">
      <alignment horizontal="center"/>
    </xf>
    <xf numFmtId="1" fontId="85" fillId="0" borderId="98" xfId="0" applyNumberFormat="1" applyFont="1" applyBorder="1" applyAlignment="1">
      <alignment horizontal="center"/>
    </xf>
    <xf numFmtId="1" fontId="85" fillId="0" borderId="59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right"/>
    </xf>
    <xf numFmtId="0" fontId="48" fillId="0" borderId="17" xfId="0" applyFont="1" applyBorder="1" applyAlignment="1">
      <alignment horizontal="center"/>
    </xf>
    <xf numFmtId="0" fontId="2" fillId="0" borderId="65" xfId="0" applyFont="1" applyBorder="1"/>
    <xf numFmtId="165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166" fontId="40" fillId="0" borderId="0" xfId="0" applyNumberFormat="1" applyFont="1" applyFill="1" applyBorder="1" applyAlignment="1">
      <alignment horizontal="center"/>
    </xf>
    <xf numFmtId="166" fontId="87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left"/>
    </xf>
    <xf numFmtId="2" fontId="52" fillId="0" borderId="0" xfId="0" applyNumberFormat="1" applyFont="1" applyFill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22" fillId="0" borderId="98" xfId="0" applyFont="1" applyBorder="1" applyAlignment="1">
      <alignment horizontal="left"/>
    </xf>
    <xf numFmtId="0" fontId="22" fillId="0" borderId="62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51" fillId="0" borderId="35" xfId="0" applyFont="1" applyBorder="1"/>
    <xf numFmtId="0" fontId="48" fillId="0" borderId="0" xfId="0" applyFont="1" applyBorder="1" applyAlignment="1">
      <alignment horizontal="center" vertical="center"/>
    </xf>
    <xf numFmtId="0" fontId="33" fillId="0" borderId="2" xfId="0" applyFont="1" applyBorder="1" applyAlignment="1">
      <alignment horizontal="left"/>
    </xf>
    <xf numFmtId="0" fontId="14" fillId="0" borderId="98" xfId="0" applyFont="1" applyFill="1" applyBorder="1" applyAlignment="1">
      <alignment horizontal="left"/>
    </xf>
    <xf numFmtId="0" fontId="0" fillId="0" borderId="26" xfId="0" applyFill="1" applyBorder="1"/>
    <xf numFmtId="0" fontId="2" fillId="0" borderId="81" xfId="0" applyFont="1" applyBorder="1" applyAlignment="1">
      <alignment horizontal="left"/>
    </xf>
    <xf numFmtId="0" fontId="2" fillId="0" borderId="81" xfId="0" applyFont="1" applyFill="1" applyBorder="1" applyAlignment="1">
      <alignment horizontal="left"/>
    </xf>
    <xf numFmtId="0" fontId="2" fillId="0" borderId="98" xfId="0" applyFont="1" applyFill="1" applyBorder="1" applyAlignment="1">
      <alignment horizontal="left"/>
    </xf>
    <xf numFmtId="0" fontId="17" fillId="0" borderId="2" xfId="0" applyFont="1" applyBorder="1"/>
    <xf numFmtId="0" fontId="14" fillId="0" borderId="81" xfId="0" applyFont="1" applyBorder="1"/>
    <xf numFmtId="0" fontId="14" fillId="0" borderId="81" xfId="0" applyFont="1" applyFill="1" applyBorder="1" applyAlignment="1"/>
    <xf numFmtId="0" fontId="14" fillId="0" borderId="98" xfId="0" applyFont="1" applyFill="1" applyBorder="1" applyAlignment="1"/>
    <xf numFmtId="0" fontId="33" fillId="0" borderId="9" xfId="0" applyFont="1" applyBorder="1" applyAlignment="1">
      <alignment horizontal="left"/>
    </xf>
    <xf numFmtId="0" fontId="59" fillId="0" borderId="22" xfId="0" applyFont="1" applyBorder="1"/>
    <xf numFmtId="0" fontId="51" fillId="0" borderId="33" xfId="0" applyFont="1" applyFill="1" applyBorder="1" applyAlignment="1">
      <alignment horizontal="left"/>
    </xf>
    <xf numFmtId="0" fontId="51" fillId="0" borderId="2" xfId="0" applyFont="1" applyFill="1" applyBorder="1"/>
    <xf numFmtId="0" fontId="74" fillId="0" borderId="23" xfId="0" applyFont="1" applyFill="1" applyBorder="1" applyAlignment="1">
      <alignment horizontal="left"/>
    </xf>
    <xf numFmtId="0" fontId="73" fillId="0" borderId="7" xfId="0" applyFont="1" applyFill="1" applyBorder="1" applyAlignment="1">
      <alignment horizontal="left"/>
    </xf>
    <xf numFmtId="0" fontId="74" fillId="0" borderId="91" xfId="0" applyFont="1" applyFill="1" applyBorder="1" applyAlignment="1">
      <alignment horizontal="left"/>
    </xf>
    <xf numFmtId="0" fontId="2" fillId="0" borderId="77" xfId="0" applyFont="1" applyFill="1" applyBorder="1" applyAlignment="1">
      <alignment horizontal="left"/>
    </xf>
    <xf numFmtId="0" fontId="73" fillId="0" borderId="91" xfId="0" applyFont="1" applyFill="1" applyBorder="1" applyAlignment="1">
      <alignment horizontal="left"/>
    </xf>
    <xf numFmtId="0" fontId="93" fillId="0" borderId="91" xfId="0" applyFont="1" applyFill="1" applyBorder="1"/>
    <xf numFmtId="0" fontId="17" fillId="0" borderId="91" xfId="0" applyFont="1" applyFill="1" applyBorder="1" applyAlignment="1">
      <alignment horizontal="left"/>
    </xf>
    <xf numFmtId="0" fontId="73" fillId="0" borderId="79" xfId="0" applyFont="1" applyFill="1" applyBorder="1" applyAlignment="1">
      <alignment horizontal="left"/>
    </xf>
    <xf numFmtId="0" fontId="105" fillId="0" borderId="0" xfId="0" applyFont="1"/>
    <xf numFmtId="0" fontId="33" fillId="0" borderId="26" xfId="0" applyFont="1" applyBorder="1" applyAlignment="1">
      <alignment horizontal="left"/>
    </xf>
    <xf numFmtId="0" fontId="56" fillId="0" borderId="14" xfId="0" applyFont="1" applyBorder="1"/>
    <xf numFmtId="0" fontId="22" fillId="0" borderId="62" xfId="0" applyFont="1" applyBorder="1"/>
    <xf numFmtId="0" fontId="2" fillId="0" borderId="63" xfId="0" applyFont="1" applyBorder="1" applyAlignment="1">
      <alignment horizontal="left"/>
    </xf>
    <xf numFmtId="0" fontId="33" fillId="0" borderId="98" xfId="0" applyFont="1" applyFill="1" applyBorder="1" applyAlignment="1">
      <alignment horizontal="left"/>
    </xf>
    <xf numFmtId="0" fontId="10" fillId="0" borderId="15" xfId="0" applyFont="1" applyFill="1" applyBorder="1"/>
    <xf numFmtId="0" fontId="56" fillId="0" borderId="14" xfId="0" applyFont="1" applyFill="1" applyBorder="1"/>
    <xf numFmtId="0" fontId="32" fillId="0" borderId="15" xfId="0" applyFont="1" applyFill="1" applyBorder="1"/>
    <xf numFmtId="0" fontId="32" fillId="0" borderId="33" xfId="0" applyFont="1" applyFill="1" applyBorder="1" applyAlignment="1">
      <alignment horizontal="right"/>
    </xf>
    <xf numFmtId="0" fontId="71" fillId="0" borderId="0" xfId="0" applyFont="1" applyFill="1"/>
    <xf numFmtId="0" fontId="56" fillId="0" borderId="15" xfId="0" applyFont="1" applyBorder="1"/>
    <xf numFmtId="0" fontId="56" fillId="0" borderId="33" xfId="0" applyFont="1" applyBorder="1" applyAlignment="1">
      <alignment horizontal="right"/>
    </xf>
    <xf numFmtId="0" fontId="2" fillId="0" borderId="98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94" xfId="0" applyFont="1" applyBorder="1"/>
    <xf numFmtId="1" fontId="100" fillId="0" borderId="66" xfId="0" applyNumberFormat="1" applyFont="1" applyFill="1" applyBorder="1"/>
    <xf numFmtId="0" fontId="48" fillId="0" borderId="91" xfId="0" applyFont="1" applyFill="1" applyBorder="1"/>
    <xf numFmtId="0" fontId="0" fillId="0" borderId="91" xfId="0" applyFill="1" applyBorder="1"/>
    <xf numFmtId="0" fontId="0" fillId="0" borderId="93" xfId="0" applyFill="1" applyBorder="1"/>
    <xf numFmtId="0" fontId="56" fillId="0" borderId="44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8" fillId="0" borderId="70" xfId="0" applyFont="1" applyBorder="1" applyAlignment="1">
      <alignment horizontal="left"/>
    </xf>
    <xf numFmtId="0" fontId="28" fillId="0" borderId="80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2" fontId="99" fillId="0" borderId="83" xfId="0" applyNumberFormat="1" applyFont="1" applyFill="1" applyBorder="1"/>
    <xf numFmtId="0" fontId="7" fillId="0" borderId="28" xfId="0" applyFont="1" applyBorder="1"/>
    <xf numFmtId="0" fontId="7" fillId="0" borderId="99" xfId="0" applyFont="1" applyBorder="1"/>
    <xf numFmtId="0" fontId="7" fillId="0" borderId="99" xfId="0" applyFont="1" applyBorder="1" applyAlignment="1">
      <alignment horizontal="center"/>
    </xf>
    <xf numFmtId="0" fontId="7" fillId="0" borderId="30" xfId="0" applyFont="1" applyBorder="1"/>
    <xf numFmtId="0" fontId="0" fillId="0" borderId="34" xfId="0" applyBorder="1" applyAlignment="1">
      <alignment horizontal="center"/>
    </xf>
    <xf numFmtId="0" fontId="2" fillId="0" borderId="46" xfId="0" applyFont="1" applyBorder="1"/>
    <xf numFmtId="0" fontId="0" fillId="0" borderId="97" xfId="0" applyBorder="1" applyAlignment="1">
      <alignment horizontal="center"/>
    </xf>
    <xf numFmtId="0" fontId="7" fillId="0" borderId="79" xfId="0" applyFont="1" applyBorder="1"/>
    <xf numFmtId="0" fontId="2" fillId="0" borderId="26" xfId="0" applyFont="1" applyBorder="1" applyAlignment="1">
      <alignment horizontal="center"/>
    </xf>
    <xf numFmtId="0" fontId="17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14" fillId="0" borderId="0" xfId="0" applyFont="1" applyBorder="1" applyAlignment="1"/>
    <xf numFmtId="49" fontId="14" fillId="0" borderId="0" xfId="0" applyNumberFormat="1" applyFont="1" applyBorder="1" applyAlignment="1"/>
    <xf numFmtId="164" fontId="14" fillId="0" borderId="0" xfId="0" applyNumberFormat="1" applyFont="1" applyBorder="1" applyAlignment="1"/>
    <xf numFmtId="0" fontId="5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25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wrapText="1"/>
    </xf>
    <xf numFmtId="0" fontId="70" fillId="0" borderId="0" xfId="0" applyFont="1" applyFill="1" applyBorder="1" applyAlignment="1">
      <alignment horizontal="center"/>
    </xf>
    <xf numFmtId="166" fontId="70" fillId="0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2" fontId="95" fillId="0" borderId="0" xfId="0" applyNumberFormat="1" applyFont="1" applyFill="1" applyBorder="1" applyAlignment="1">
      <alignment horizontal="center"/>
    </xf>
    <xf numFmtId="166" fontId="95" fillId="0" borderId="0" xfId="0" applyNumberFormat="1" applyFont="1" applyFill="1" applyBorder="1" applyAlignment="1">
      <alignment horizontal="center"/>
    </xf>
    <xf numFmtId="165" fontId="95" fillId="0" borderId="0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/>
    </xf>
    <xf numFmtId="166" fontId="89" fillId="0" borderId="0" xfId="0" applyNumberFormat="1" applyFont="1" applyFill="1" applyBorder="1" applyAlignment="1">
      <alignment horizontal="center"/>
    </xf>
    <xf numFmtId="165" fontId="89" fillId="0" borderId="0" xfId="0" applyNumberFormat="1" applyFont="1" applyFill="1" applyBorder="1" applyAlignment="1">
      <alignment horizontal="center"/>
    </xf>
    <xf numFmtId="2" fontId="89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48" fillId="0" borderId="56" xfId="0" applyFont="1" applyBorder="1" applyAlignment="1">
      <alignment horizontal="center"/>
    </xf>
    <xf numFmtId="0" fontId="2" fillId="0" borderId="59" xfId="0" applyFont="1" applyBorder="1"/>
    <xf numFmtId="2" fontId="18" fillId="0" borderId="93" xfId="0" applyNumberFormat="1" applyFont="1" applyBorder="1" applyAlignment="1">
      <alignment horizontal="center"/>
    </xf>
    <xf numFmtId="0" fontId="108" fillId="0" borderId="27" xfId="0" applyFont="1" applyBorder="1" applyAlignment="1">
      <alignment horizontal="center"/>
    </xf>
    <xf numFmtId="0" fontId="108" fillId="0" borderId="13" xfId="0" applyFont="1" applyBorder="1" applyAlignment="1">
      <alignment horizontal="center"/>
    </xf>
    <xf numFmtId="164" fontId="2" fillId="0" borderId="0" xfId="0" applyNumberFormat="1" applyFont="1" applyFill="1" applyBorder="1"/>
    <xf numFmtId="0" fontId="106" fillId="0" borderId="0" xfId="0" applyFont="1" applyFill="1" applyBorder="1" applyAlignment="1">
      <alignment horizontal="right"/>
    </xf>
    <xf numFmtId="0" fontId="56" fillId="0" borderId="0" xfId="0" applyFont="1" applyBorder="1"/>
    <xf numFmtId="0" fontId="32" fillId="0" borderId="0" xfId="0" applyFont="1" applyFill="1" applyBorder="1" applyAlignment="1">
      <alignment horizontal="right"/>
    </xf>
    <xf numFmtId="0" fontId="7" fillId="0" borderId="92" xfId="0" applyFont="1" applyBorder="1"/>
    <xf numFmtId="0" fontId="0" fillId="0" borderId="59" xfId="0" applyBorder="1"/>
    <xf numFmtId="0" fontId="56" fillId="0" borderId="0" xfId="0" applyFont="1" applyBorder="1" applyAlignment="1">
      <alignment horizontal="left"/>
    </xf>
    <xf numFmtId="0" fontId="69" fillId="0" borderId="0" xfId="0" applyFont="1" applyFill="1" applyBorder="1"/>
    <xf numFmtId="0" fontId="0" fillId="0" borderId="74" xfId="0" applyFont="1" applyBorder="1"/>
    <xf numFmtId="0" fontId="48" fillId="0" borderId="34" xfId="0" applyFont="1" applyBorder="1" applyAlignment="1">
      <alignment horizontal="center"/>
    </xf>
    <xf numFmtId="0" fontId="2" fillId="0" borderId="25" xfId="0" applyFont="1" applyBorder="1"/>
    <xf numFmtId="0" fontId="33" fillId="0" borderId="65" xfId="0" applyFont="1" applyBorder="1" applyAlignment="1">
      <alignment horizontal="left"/>
    </xf>
    <xf numFmtId="0" fontId="56" fillId="0" borderId="0" xfId="0" applyFont="1" applyBorder="1" applyAlignment="1">
      <alignment horizontal="right"/>
    </xf>
    <xf numFmtId="0" fontId="17" fillId="0" borderId="91" xfId="0" applyFont="1" applyFill="1" applyBorder="1" applyAlignment="1">
      <alignment horizontal="center"/>
    </xf>
    <xf numFmtId="0" fontId="32" fillId="0" borderId="0" xfId="0" applyFont="1" applyBorder="1"/>
    <xf numFmtId="166" fontId="14" fillId="0" borderId="49" xfId="0" applyNumberFormat="1" applyFont="1" applyFill="1" applyBorder="1" applyAlignment="1">
      <alignment horizontal="center"/>
    </xf>
    <xf numFmtId="2" fontId="14" fillId="0" borderId="92" xfId="0" applyNumberFormat="1" applyFont="1" applyFill="1" applyBorder="1" applyAlignment="1">
      <alignment horizontal="center"/>
    </xf>
    <xf numFmtId="0" fontId="8" fillId="0" borderId="94" xfId="0" applyFont="1" applyFill="1" applyBorder="1"/>
    <xf numFmtId="0" fontId="67" fillId="0" borderId="10" xfId="0" applyFont="1" applyFill="1" applyBorder="1"/>
    <xf numFmtId="0" fontId="0" fillId="0" borderId="10" xfId="0" applyFont="1" applyFill="1" applyBorder="1"/>
    <xf numFmtId="0" fontId="22" fillId="0" borderId="73" xfId="0" applyFont="1" applyFill="1" applyBorder="1"/>
    <xf numFmtId="0" fontId="22" fillId="0" borderId="45" xfId="0" applyFont="1" applyFill="1" applyBorder="1" applyAlignment="1">
      <alignment horizontal="left"/>
    </xf>
    <xf numFmtId="0" fontId="74" fillId="0" borderId="16" xfId="0" applyFont="1" applyFill="1" applyBorder="1" applyAlignment="1">
      <alignment horizontal="left"/>
    </xf>
    <xf numFmtId="165" fontId="2" fillId="0" borderId="91" xfId="0" applyNumberFormat="1" applyFont="1" applyFill="1" applyBorder="1" applyAlignment="1">
      <alignment horizontal="left"/>
    </xf>
    <xf numFmtId="166" fontId="22" fillId="0" borderId="91" xfId="0" applyNumberFormat="1" applyFont="1" applyFill="1" applyBorder="1" applyAlignment="1">
      <alignment horizontal="left"/>
    </xf>
    <xf numFmtId="0" fontId="2" fillId="0" borderId="38" xfId="0" applyFont="1" applyFill="1" applyBorder="1"/>
    <xf numFmtId="0" fontId="0" fillId="0" borderId="83" xfId="0" applyBorder="1"/>
    <xf numFmtId="0" fontId="14" fillId="0" borderId="39" xfId="0" applyFont="1" applyFill="1" applyBorder="1" applyAlignment="1">
      <alignment horizontal="center"/>
    </xf>
    <xf numFmtId="1" fontId="36" fillId="0" borderId="61" xfId="0" applyNumberFormat="1" applyFont="1" applyBorder="1" applyAlignment="1">
      <alignment horizontal="center"/>
    </xf>
    <xf numFmtId="0" fontId="33" fillId="0" borderId="10" xfId="0" applyFont="1" applyFill="1" applyBorder="1"/>
    <xf numFmtId="168" fontId="51" fillId="0" borderId="10" xfId="0" applyNumberFormat="1" applyFont="1" applyFill="1" applyBorder="1"/>
    <xf numFmtId="0" fontId="71" fillId="0" borderId="0" xfId="0" applyFont="1"/>
    <xf numFmtId="0" fontId="33" fillId="0" borderId="26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14" fillId="0" borderId="98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97" xfId="0" applyFont="1" applyBorder="1" applyAlignment="1">
      <alignment horizontal="left"/>
    </xf>
    <xf numFmtId="0" fontId="22" fillId="0" borderId="86" xfId="0" applyFont="1" applyBorder="1" applyAlignment="1">
      <alignment horizontal="center"/>
    </xf>
    <xf numFmtId="0" fontId="59" fillId="0" borderId="25" xfId="0" applyFont="1" applyFill="1" applyBorder="1"/>
    <xf numFmtId="0" fontId="75" fillId="0" borderId="87" xfId="0" applyFont="1" applyFill="1" applyBorder="1" applyAlignment="1">
      <alignment horizontal="left"/>
    </xf>
    <xf numFmtId="0" fontId="2" fillId="0" borderId="6" xfId="0" applyFont="1" applyFill="1" applyBorder="1"/>
    <xf numFmtId="0" fontId="65" fillId="0" borderId="33" xfId="0" applyFont="1" applyFill="1" applyBorder="1"/>
    <xf numFmtId="165" fontId="78" fillId="0" borderId="93" xfId="0" applyNumberFormat="1" applyFont="1" applyBorder="1" applyAlignment="1">
      <alignment horizontal="left"/>
    </xf>
    <xf numFmtId="0" fontId="74" fillId="0" borderId="80" xfId="0" applyFont="1" applyBorder="1" applyAlignment="1">
      <alignment horizontal="left"/>
    </xf>
    <xf numFmtId="0" fontId="2" fillId="0" borderId="58" xfId="0" applyFont="1" applyFill="1" applyBorder="1"/>
    <xf numFmtId="0" fontId="5" fillId="0" borderId="15" xfId="0" applyFont="1" applyFill="1" applyBorder="1"/>
    <xf numFmtId="0" fontId="0" fillId="0" borderId="27" xfId="0" applyFill="1" applyBorder="1" applyAlignment="1">
      <alignment horizontal="left"/>
    </xf>
    <xf numFmtId="0" fontId="74" fillId="0" borderId="27" xfId="0" applyFont="1" applyFill="1" applyBorder="1" applyAlignment="1">
      <alignment horizontal="left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left"/>
    </xf>
    <xf numFmtId="0" fontId="74" fillId="0" borderId="13" xfId="0" applyFont="1" applyFill="1" applyBorder="1" applyAlignment="1">
      <alignment horizontal="left"/>
    </xf>
    <xf numFmtId="0" fontId="47" fillId="0" borderId="89" xfId="0" applyFont="1" applyFill="1" applyBorder="1" applyAlignment="1">
      <alignment horizontal="left"/>
    </xf>
    <xf numFmtId="0" fontId="17" fillId="0" borderId="94" xfId="0" applyFont="1" applyBorder="1" applyAlignment="1">
      <alignment horizontal="center"/>
    </xf>
    <xf numFmtId="0" fontId="0" fillId="0" borderId="98" xfId="0" applyBorder="1" applyAlignment="1">
      <alignment horizontal="center"/>
    </xf>
    <xf numFmtId="2" fontId="14" fillId="0" borderId="7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95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1"/>
  <sheetViews>
    <sheetView tabSelected="1" topLeftCell="A283" zoomScaleNormal="100" workbookViewId="0">
      <selection activeCell="I11" sqref="I11:J11"/>
    </sheetView>
  </sheetViews>
  <sheetFormatPr defaultRowHeight="15"/>
  <cols>
    <col min="1" max="1" width="1.5703125" customWidth="1"/>
    <col min="2" max="2" width="9.5703125" customWidth="1"/>
    <col min="3" max="3" width="28.85546875" customWidth="1"/>
    <col min="4" max="5" width="7.85546875" style="1" customWidth="1"/>
    <col min="6" max="6" width="8" style="1" customWidth="1"/>
    <col min="7" max="7" width="9.28515625" style="1" customWidth="1"/>
    <col min="8" max="8" width="9.7109375" style="1" customWidth="1"/>
    <col min="9" max="9" width="9" style="1" customWidth="1"/>
    <col min="10" max="10" width="8.85546875" style="1" customWidth="1"/>
    <col min="11" max="11" width="4.7109375" style="1" customWidth="1"/>
    <col min="12" max="12" width="7.5703125" style="1" customWidth="1"/>
    <col min="13" max="13" width="27.7109375" style="1" customWidth="1"/>
    <col min="14" max="14" width="9" style="1" customWidth="1"/>
    <col min="15" max="15" width="9.5703125" style="1" customWidth="1"/>
    <col min="16" max="16" width="4.42578125" style="1" customWidth="1"/>
    <col min="17" max="17" width="4.28515625" customWidth="1"/>
    <col min="18" max="18" width="6.28515625" customWidth="1"/>
    <col min="19" max="19" width="21.5703125" customWidth="1"/>
    <col min="20" max="20" width="4.28515625" customWidth="1"/>
    <col min="21" max="21" width="7.5703125" bestFit="1" customWidth="1"/>
    <col min="22" max="22" width="8" customWidth="1"/>
    <col min="24" max="24" width="6.42578125" bestFit="1" customWidth="1"/>
    <col min="25" max="25" width="8.42578125" bestFit="1" customWidth="1"/>
    <col min="26" max="26" width="6.42578125" bestFit="1" customWidth="1"/>
    <col min="31" max="31" width="7.85546875" customWidth="1"/>
    <col min="32" max="32" width="4.85546875" customWidth="1"/>
    <col min="33" max="33" width="5.85546875" customWidth="1"/>
  </cols>
  <sheetData>
    <row r="1" spans="2:59" ht="7.5" customHeight="1">
      <c r="S1" s="11"/>
      <c r="T1" s="11"/>
      <c r="U1" s="3"/>
      <c r="V1" s="3"/>
      <c r="W1" s="3"/>
      <c r="X1" s="4"/>
      <c r="Y1" s="7"/>
      <c r="Z1" s="3"/>
      <c r="AA1" s="8"/>
      <c r="AB1" s="3"/>
      <c r="AC1" s="5"/>
      <c r="AD1" s="5"/>
      <c r="AE1" s="3"/>
      <c r="AF1" s="5"/>
      <c r="AG1" s="5"/>
      <c r="AH1" s="5"/>
      <c r="AI1" s="1"/>
      <c r="AJ1" s="2"/>
      <c r="AK1" s="2"/>
      <c r="AL1" s="2"/>
      <c r="AM1" s="6"/>
      <c r="AN1" s="9"/>
      <c r="AO1" s="2"/>
      <c r="AP1" s="2"/>
      <c r="AQ1" s="2"/>
      <c r="AR1" s="6"/>
      <c r="AS1" s="4"/>
      <c r="AT1" s="1"/>
    </row>
    <row r="2" spans="2:59">
      <c r="S2" s="11"/>
      <c r="T2" s="1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1"/>
      <c r="AI2" s="1"/>
      <c r="AJ2" s="2"/>
      <c r="AK2" s="2"/>
      <c r="AL2" s="2"/>
      <c r="AM2" s="9"/>
      <c r="AN2" s="9"/>
      <c r="AO2" s="2"/>
      <c r="AP2" s="2"/>
      <c r="AQ2" s="2"/>
      <c r="AR2" s="9"/>
      <c r="AS2" s="10"/>
      <c r="AT2" s="1"/>
    </row>
    <row r="3" spans="2:59" ht="12.75" customHeight="1">
      <c r="C3" s="6" t="s">
        <v>179</v>
      </c>
      <c r="E3"/>
      <c r="F3"/>
      <c r="G3" s="2" t="s">
        <v>354</v>
      </c>
      <c r="J3"/>
      <c r="S3" s="11"/>
      <c r="T3" s="4"/>
      <c r="U3" s="5"/>
      <c r="V3" s="11"/>
      <c r="W3" s="11"/>
      <c r="X3" s="11"/>
      <c r="Y3" s="5"/>
      <c r="Z3" s="5"/>
      <c r="AA3" s="11"/>
      <c r="AB3" s="3"/>
      <c r="AC3" s="11"/>
      <c r="AD3" s="11"/>
      <c r="AE3" s="11"/>
      <c r="AF3" s="3"/>
      <c r="AG3" s="19"/>
      <c r="AH3" s="11"/>
      <c r="AI3" s="1"/>
      <c r="AJ3" s="2"/>
      <c r="AK3" s="2"/>
      <c r="AL3" s="2"/>
      <c r="AM3" s="9"/>
      <c r="AN3" s="2"/>
      <c r="AO3" s="12"/>
      <c r="AP3" s="1"/>
      <c r="AR3" s="1"/>
      <c r="AS3" s="1"/>
      <c r="AT3" s="1"/>
    </row>
    <row r="4" spans="2:59">
      <c r="C4" s="1"/>
      <c r="E4"/>
      <c r="F4" s="1" t="s">
        <v>605</v>
      </c>
      <c r="G4"/>
      <c r="J4"/>
      <c r="S4" s="11"/>
      <c r="T4" s="5"/>
      <c r="U4" s="5"/>
      <c r="V4" s="11"/>
      <c r="W4" s="11"/>
      <c r="X4" s="11"/>
      <c r="Y4" s="5"/>
      <c r="Z4" s="5"/>
      <c r="AA4" s="11"/>
      <c r="AB4" s="5"/>
      <c r="AC4" s="11"/>
      <c r="AD4" s="11"/>
      <c r="AE4" s="11"/>
      <c r="AF4" s="11"/>
      <c r="AG4" s="19"/>
      <c r="AH4" s="11"/>
      <c r="AI4" s="1"/>
      <c r="AJ4" s="3"/>
      <c r="AK4" s="11"/>
      <c r="AL4" s="3"/>
      <c r="AM4" s="10"/>
      <c r="AN4" s="3"/>
      <c r="AO4" s="12"/>
      <c r="AP4" s="1"/>
      <c r="AR4" s="1"/>
      <c r="AS4" s="1"/>
      <c r="AT4" s="1"/>
    </row>
    <row r="5" spans="2:59">
      <c r="C5" s="1"/>
      <c r="E5"/>
      <c r="F5"/>
      <c r="G5"/>
      <c r="H5"/>
      <c r="I5"/>
      <c r="J5"/>
      <c r="S5" s="11"/>
      <c r="T5" s="5"/>
      <c r="U5" s="5"/>
      <c r="V5" s="11"/>
      <c r="W5" s="11"/>
      <c r="X5" s="11"/>
      <c r="Y5" s="11"/>
      <c r="Z5" s="11"/>
      <c r="AA5" s="11"/>
      <c r="AB5" s="11"/>
      <c r="AC5" s="5"/>
      <c r="AD5" s="11"/>
      <c r="AE5" s="5"/>
      <c r="AF5" s="11"/>
      <c r="AG5" s="11"/>
      <c r="AH5" s="11"/>
      <c r="AI5" s="1"/>
      <c r="AK5" s="1"/>
      <c r="AN5" s="14"/>
      <c r="AO5" s="2"/>
      <c r="AP5" s="1"/>
      <c r="AQ5" s="1"/>
      <c r="AR5" s="1"/>
      <c r="AS5" s="1"/>
      <c r="AT5" s="1"/>
    </row>
    <row r="6" spans="2:59" ht="15.75">
      <c r="C6" s="1"/>
      <c r="E6"/>
      <c r="F6"/>
      <c r="G6"/>
      <c r="I6" s="12"/>
      <c r="R6" s="11"/>
      <c r="S6" s="11"/>
      <c r="T6" s="5"/>
      <c r="U6" s="5"/>
      <c r="V6" s="11"/>
      <c r="W6" s="11"/>
      <c r="X6" s="11"/>
      <c r="Y6" s="5"/>
      <c r="Z6" s="8"/>
      <c r="AA6" s="5"/>
      <c r="AB6" s="11"/>
      <c r="AC6" s="5"/>
      <c r="AD6" s="11"/>
      <c r="AE6" s="5"/>
      <c r="AF6" s="11"/>
      <c r="AG6" s="11"/>
      <c r="AH6" s="11"/>
      <c r="AI6" s="1"/>
      <c r="AK6" s="17"/>
      <c r="AL6" s="11"/>
      <c r="AM6" s="11"/>
      <c r="AN6" s="11"/>
      <c r="AO6" s="7"/>
      <c r="AP6" s="15"/>
      <c r="AQ6" s="15"/>
      <c r="AR6" s="15"/>
      <c r="AS6" s="15"/>
      <c r="AT6" s="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>
      <c r="C7" s="1"/>
      <c r="E7" s="13"/>
      <c r="F7"/>
      <c r="G7"/>
      <c r="H7"/>
      <c r="I7"/>
      <c r="J7"/>
      <c r="R7" s="11"/>
      <c r="S7" s="11"/>
      <c r="T7" s="5"/>
      <c r="U7" s="5"/>
      <c r="V7" s="1527"/>
      <c r="W7" s="11"/>
      <c r="X7" s="11"/>
      <c r="Y7" s="11"/>
      <c r="Z7" s="11"/>
      <c r="AA7" s="11"/>
      <c r="AB7" s="11"/>
      <c r="AC7" s="5"/>
      <c r="AD7" s="11"/>
      <c r="AE7" s="5"/>
      <c r="AF7" s="11"/>
      <c r="AG7" s="11"/>
      <c r="AH7" s="11"/>
      <c r="AK7" s="19"/>
      <c r="AL7" s="11"/>
      <c r="AM7" s="11"/>
      <c r="AN7" s="11"/>
      <c r="AO7" s="3"/>
      <c r="AP7" s="11"/>
      <c r="AQ7" s="5"/>
      <c r="AR7" s="2"/>
      <c r="AS7" s="10"/>
      <c r="AT7" s="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2:59">
      <c r="C8" s="1"/>
      <c r="I8" s="2"/>
      <c r="J8" s="2"/>
      <c r="R8" s="11"/>
      <c r="S8" s="11"/>
      <c r="T8" s="5"/>
      <c r="U8" s="5"/>
      <c r="V8" s="5"/>
      <c r="W8" s="5"/>
      <c r="X8" s="5"/>
      <c r="Y8" s="5"/>
      <c r="Z8" s="3"/>
      <c r="AA8" s="3"/>
      <c r="AB8" s="8"/>
      <c r="AC8" s="5"/>
      <c r="AD8" s="11"/>
      <c r="AE8" s="5"/>
      <c r="AF8" s="11"/>
      <c r="AG8" s="11"/>
      <c r="AH8" s="11"/>
      <c r="AK8" s="19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2:59">
      <c r="C9" s="1"/>
      <c r="E9"/>
      <c r="F9"/>
      <c r="G9"/>
      <c r="H9"/>
      <c r="I9" s="2"/>
      <c r="J9" s="2"/>
      <c r="R9" s="11"/>
      <c r="S9" s="11"/>
      <c r="T9" s="5"/>
      <c r="U9" s="5"/>
      <c r="V9" s="11"/>
      <c r="W9" s="11"/>
      <c r="X9" s="11"/>
      <c r="Y9" s="11"/>
      <c r="Z9" s="3"/>
      <c r="AA9" s="3"/>
      <c r="AB9" s="3"/>
      <c r="AC9" s="15"/>
      <c r="AD9" s="11"/>
      <c r="AE9" s="15"/>
      <c r="AF9" s="11"/>
      <c r="AG9" s="11"/>
      <c r="AH9" s="11"/>
      <c r="AK9" s="3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2:59">
      <c r="C10" s="1"/>
      <c r="I10"/>
      <c r="J10"/>
      <c r="R10" s="11"/>
      <c r="S10" s="11"/>
      <c r="T10" s="5"/>
      <c r="U10" s="5"/>
      <c r="V10" s="5"/>
      <c r="W10" s="5"/>
      <c r="X10" s="5"/>
      <c r="Y10" s="5"/>
      <c r="Z10" s="11"/>
      <c r="AA10" s="11"/>
      <c r="AB10" s="11"/>
      <c r="AC10" s="11"/>
      <c r="AD10" s="11"/>
      <c r="AE10" s="5"/>
      <c r="AF10" s="11"/>
      <c r="AG10" s="11"/>
      <c r="AH10" s="11"/>
      <c r="AK10" s="3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2:59">
      <c r="B11" s="18"/>
      <c r="C11" s="18"/>
      <c r="F11" s="18"/>
      <c r="G11" s="18"/>
      <c r="H11" s="18"/>
      <c r="I11"/>
      <c r="R11" s="11"/>
      <c r="S11" s="11"/>
      <c r="T11" s="11"/>
      <c r="U11" s="5"/>
      <c r="V11" s="5"/>
      <c r="W11" s="5"/>
      <c r="X11" s="11"/>
      <c r="Y11" s="5"/>
      <c r="Z11" s="11"/>
      <c r="AA11" s="11"/>
      <c r="AB11" s="11"/>
      <c r="AC11" s="11"/>
      <c r="AD11" s="5"/>
      <c r="AE11" s="11"/>
      <c r="AF11" s="21"/>
      <c r="AG11" s="5"/>
      <c r="AH11" s="11"/>
      <c r="AK11" s="3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2:59">
      <c r="D12"/>
      <c r="E12"/>
      <c r="F12"/>
      <c r="G12"/>
      <c r="H12"/>
      <c r="I12"/>
      <c r="J12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3"/>
      <c r="AC12" s="3"/>
      <c r="AD12" s="11"/>
      <c r="AE12" s="11"/>
      <c r="AF12" s="11"/>
      <c r="AG12" s="11"/>
      <c r="AH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2:59">
      <c r="D13"/>
      <c r="E13"/>
      <c r="F13"/>
      <c r="G13"/>
      <c r="H13" s="2"/>
      <c r="I13"/>
      <c r="J13" s="787"/>
      <c r="R13" s="11"/>
      <c r="S13" s="11"/>
      <c r="T13" s="11"/>
      <c r="U13" s="11"/>
      <c r="V13" s="11"/>
      <c r="W13" s="11"/>
      <c r="X13" s="11"/>
      <c r="Y13" s="3"/>
      <c r="Z13" s="11"/>
      <c r="AA13" s="21"/>
      <c r="AB13" s="3"/>
      <c r="AC13" s="3"/>
      <c r="AD13" s="15"/>
      <c r="AE13" s="10"/>
      <c r="AF13" s="11"/>
      <c r="AG13" s="11"/>
      <c r="AH13" s="11"/>
      <c r="AK13" s="21"/>
      <c r="AL13" s="11"/>
      <c r="AM13" s="11"/>
      <c r="AN13" s="31"/>
      <c r="AO13" s="27"/>
      <c r="AP13" s="32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2:59">
      <c r="D14"/>
      <c r="E14"/>
      <c r="F14"/>
      <c r="G14" s="788"/>
      <c r="H14" s="788"/>
      <c r="I14" s="788"/>
      <c r="J14" s="788"/>
      <c r="R14" s="11"/>
      <c r="S14" s="11"/>
      <c r="T14" s="11"/>
      <c r="U14" s="11"/>
      <c r="V14" s="11"/>
      <c r="W14" s="11"/>
      <c r="X14" s="32"/>
      <c r="Y14" s="32"/>
      <c r="Z14" s="32"/>
      <c r="AA14" s="32"/>
      <c r="AB14" s="11"/>
      <c r="AC14" s="11"/>
      <c r="AD14" s="11"/>
      <c r="AE14" s="20"/>
      <c r="AF14" s="21"/>
      <c r="AG14" s="20"/>
      <c r="AH14" s="20"/>
      <c r="AI14" s="175"/>
      <c r="AJ14" s="186"/>
      <c r="AK14" s="21"/>
      <c r="AL14" s="11"/>
      <c r="AM14" s="31"/>
      <c r="AN14" s="20"/>
      <c r="AO14" s="20"/>
      <c r="AP14" s="32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2:59" ht="18.75" customHeight="1">
      <c r="B15" s="97"/>
      <c r="C15" s="253"/>
      <c r="D15"/>
      <c r="E15"/>
      <c r="F15"/>
      <c r="G15"/>
      <c r="H15"/>
      <c r="I15"/>
      <c r="J15" s="787"/>
      <c r="R15" s="40"/>
      <c r="S15" s="7"/>
      <c r="T15" s="15"/>
      <c r="U15" s="11"/>
      <c r="V15" s="11"/>
      <c r="W15" s="11"/>
      <c r="X15" s="11"/>
      <c r="Y15" s="11"/>
      <c r="Z15" s="11"/>
      <c r="AA15" s="21"/>
      <c r="AB15" s="11"/>
      <c r="AC15" s="5"/>
      <c r="AD15" s="5"/>
      <c r="AE15" s="32"/>
      <c r="AF15" s="32"/>
      <c r="AG15" s="32"/>
      <c r="AH15" s="32"/>
      <c r="AI15" s="169"/>
      <c r="AJ15" s="168"/>
      <c r="AK15" s="21"/>
      <c r="AL15" s="11"/>
      <c r="AM15" s="20"/>
      <c r="AN15" s="20"/>
      <c r="AO15" s="20"/>
      <c r="AP15" s="32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2:59" ht="16.5" customHeight="1">
      <c r="B16" s="97"/>
      <c r="C16" s="253"/>
      <c r="D16" s="2"/>
      <c r="E16" s="788"/>
      <c r="F16" s="6"/>
      <c r="G16" s="6"/>
      <c r="H16" s="9"/>
      <c r="I16"/>
      <c r="J16" s="253"/>
      <c r="R16" s="42"/>
      <c r="S16" s="7"/>
      <c r="T16" s="15"/>
      <c r="U16" s="3"/>
      <c r="V16" s="32"/>
      <c r="W16" s="4"/>
      <c r="X16" s="4"/>
      <c r="Y16" s="10"/>
      <c r="Z16" s="11"/>
      <c r="AA16" s="15"/>
      <c r="AB16" s="11"/>
      <c r="AC16" s="5"/>
      <c r="AD16" s="5"/>
      <c r="AE16" s="1528"/>
      <c r="AF16" s="1529"/>
      <c r="AG16" s="1530"/>
      <c r="AH16" s="1529"/>
      <c r="AI16" s="189"/>
      <c r="AJ16" s="168"/>
      <c r="AK16" s="15"/>
      <c r="AL16" s="11"/>
      <c r="AM16" s="20"/>
      <c r="AN16" s="20"/>
      <c r="AO16" s="20"/>
      <c r="AP16" s="32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2:60">
      <c r="B17" s="97"/>
      <c r="C17" s="789"/>
      <c r="D17" s="2"/>
      <c r="E17" s="2"/>
      <c r="F17" s="9"/>
      <c r="G17"/>
      <c r="H17" s="9"/>
      <c r="I17"/>
      <c r="J17" s="253"/>
      <c r="R17" s="42"/>
      <c r="S17" s="7"/>
      <c r="T17" s="42"/>
      <c r="U17" s="3"/>
      <c r="V17" s="3"/>
      <c r="W17" s="10"/>
      <c r="X17" s="11"/>
      <c r="Y17" s="10"/>
      <c r="Z17" s="11"/>
      <c r="AA17" s="15"/>
      <c r="AB17" s="11"/>
      <c r="AC17" s="3"/>
      <c r="AD17" s="11"/>
      <c r="AE17" s="1531"/>
      <c r="AF17" s="10"/>
      <c r="AG17" s="1532"/>
      <c r="AH17" s="10"/>
      <c r="AI17" s="189"/>
      <c r="AJ17" s="175"/>
      <c r="AK17" s="15"/>
      <c r="AL17" s="11"/>
      <c r="AM17" s="20"/>
      <c r="AN17" s="7"/>
      <c r="AO17" s="7"/>
      <c r="AP17" s="32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2:60">
      <c r="B18" s="97"/>
      <c r="C18" s="253"/>
      <c r="D18" s="12" t="s">
        <v>355</v>
      </c>
      <c r="F18" s="788"/>
      <c r="H18"/>
      <c r="I18" s="26"/>
      <c r="J18" s="26"/>
      <c r="R18" s="42"/>
      <c r="S18" s="7"/>
      <c r="T18" s="15"/>
      <c r="U18" s="8"/>
      <c r="V18" s="5"/>
      <c r="W18" s="32"/>
      <c r="X18" s="5"/>
      <c r="Y18" s="11"/>
      <c r="Z18" s="20"/>
      <c r="AA18" s="20"/>
      <c r="AB18" s="21"/>
      <c r="AC18" s="21"/>
      <c r="AD18" s="84"/>
      <c r="AE18" s="262"/>
      <c r="AF18" s="262"/>
      <c r="AG18" s="262"/>
      <c r="AH18" s="262"/>
      <c r="AI18" s="169"/>
      <c r="AJ18" s="168"/>
      <c r="AK18" s="15"/>
      <c r="AL18" s="11"/>
      <c r="AM18" s="7"/>
      <c r="AN18" s="20"/>
      <c r="AO18" s="20"/>
      <c r="AP18" s="32"/>
      <c r="AQ18" s="11"/>
      <c r="AR18" s="16"/>
      <c r="AS18" s="7"/>
      <c r="AT18" s="7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2:60" ht="15.75" customHeight="1">
      <c r="B19" s="97"/>
      <c r="C19" s="253"/>
      <c r="D19"/>
      <c r="E19" s="789"/>
      <c r="F19"/>
      <c r="G19" s="788"/>
      <c r="H19" s="788"/>
      <c r="I19" s="788"/>
      <c r="J19" s="788"/>
      <c r="R19" s="31"/>
      <c r="S19" s="7"/>
      <c r="T19" s="15"/>
      <c r="U19" s="11"/>
      <c r="V19" s="42"/>
      <c r="W19" s="11"/>
      <c r="X19" s="32"/>
      <c r="Y19" s="32"/>
      <c r="Z19" s="32"/>
      <c r="AA19" s="32"/>
      <c r="AB19" s="32"/>
      <c r="AC19" s="32"/>
      <c r="AD19" s="32"/>
      <c r="AE19" s="11"/>
      <c r="AF19" s="11"/>
      <c r="AG19" s="11"/>
      <c r="AH19" s="11"/>
      <c r="AI19" s="169"/>
      <c r="AJ19" s="168"/>
      <c r="AK19" s="15"/>
      <c r="AL19" s="11"/>
      <c r="AM19" s="20"/>
      <c r="AN19" s="20"/>
      <c r="AO19" s="20"/>
      <c r="AP19" s="32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2:60" ht="15.75" customHeight="1">
      <c r="C20" s="14" t="s">
        <v>459</v>
      </c>
      <c r="D20" s="253"/>
      <c r="E20" s="2"/>
      <c r="F20" s="6"/>
      <c r="G20" s="6"/>
      <c r="H20" s="163"/>
      <c r="J20" s="252"/>
      <c r="R20" s="42"/>
      <c r="S20" s="11"/>
      <c r="T20" s="60"/>
      <c r="U20" s="15"/>
      <c r="V20" s="3"/>
      <c r="W20" s="4"/>
      <c r="X20" s="4"/>
      <c r="Y20" s="10"/>
      <c r="Z20" s="11"/>
      <c r="AA20" s="16"/>
      <c r="AB20" s="1262"/>
      <c r="AC20" s="5"/>
      <c r="AD20" s="5"/>
      <c r="AE20" s="11"/>
      <c r="AF20" s="890"/>
      <c r="AG20" s="5"/>
      <c r="AH20" s="5"/>
      <c r="AI20" s="169"/>
      <c r="AJ20" s="168"/>
      <c r="AK20" s="15"/>
      <c r="AL20" s="11"/>
      <c r="AM20" s="20"/>
      <c r="AN20" s="20"/>
      <c r="AO20" s="20"/>
      <c r="AP20" s="32"/>
      <c r="AQ20" s="11"/>
      <c r="AR20" s="16"/>
      <c r="AS20" s="7"/>
      <c r="AT20" s="7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2:60" ht="20.25" customHeight="1">
      <c r="B21" s="792"/>
      <c r="C21" s="97"/>
      <c r="E21"/>
      <c r="F21"/>
      <c r="G21" s="9"/>
      <c r="H21" s="9"/>
      <c r="I21"/>
      <c r="J21" s="252"/>
      <c r="R21" s="42"/>
      <c r="S21" s="1533"/>
      <c r="T21" s="7"/>
      <c r="U21" s="15"/>
      <c r="V21" s="11"/>
      <c r="W21" s="11"/>
      <c r="X21" s="10"/>
      <c r="Y21" s="10"/>
      <c r="Z21" s="11"/>
      <c r="AA21" s="16"/>
      <c r="AB21" s="8"/>
      <c r="AC21" s="5"/>
      <c r="AD21" s="11"/>
      <c r="AE21" s="31"/>
      <c r="AF21" s="23"/>
      <c r="AG21" s="24"/>
      <c r="AH21" s="5"/>
      <c r="AI21" s="186"/>
      <c r="AJ21" s="175"/>
      <c r="AK21" s="15"/>
      <c r="AL21" s="11"/>
      <c r="AM21" s="20"/>
      <c r="AN21" s="43"/>
      <c r="AO21" s="20"/>
      <c r="AP21" s="32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2:60" ht="15.75" customHeight="1">
      <c r="B22" s="793"/>
      <c r="C22" s="1361" t="s">
        <v>460</v>
      </c>
      <c r="S22" s="1296"/>
      <c r="T22" s="27"/>
      <c r="U22" s="5"/>
      <c r="V22" s="11"/>
      <c r="W22" s="5"/>
      <c r="X22" s="10"/>
      <c r="Y22" s="3"/>
      <c r="Z22" s="11"/>
      <c r="AA22" s="16"/>
      <c r="AB22" s="11"/>
      <c r="AC22" s="11"/>
      <c r="AD22" s="11"/>
      <c r="AE22" s="1534"/>
      <c r="AF22" s="7"/>
      <c r="AG22" s="59"/>
      <c r="AH22" s="5"/>
      <c r="AI22" s="175"/>
      <c r="AJ22" s="175"/>
      <c r="AK22" s="15"/>
      <c r="AL22" s="11"/>
      <c r="AM22" s="43"/>
      <c r="AN22" s="20"/>
      <c r="AO22" s="20"/>
      <c r="AP22" s="32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60" ht="13.5" customHeight="1">
      <c r="B23" s="795"/>
      <c r="S23" s="71"/>
      <c r="T23" s="59"/>
      <c r="U23" s="59"/>
      <c r="V23" s="16"/>
      <c r="W23" s="16"/>
      <c r="X23" s="16"/>
      <c r="Y23" s="42"/>
      <c r="Z23" s="7"/>
      <c r="AA23" s="16"/>
      <c r="AB23" s="11"/>
      <c r="AC23" s="11"/>
      <c r="AD23" s="5"/>
      <c r="AE23" s="42"/>
      <c r="AF23" s="7"/>
      <c r="AG23" s="42"/>
      <c r="AH23" s="5"/>
      <c r="AI23" s="169"/>
      <c r="AJ23" s="168"/>
      <c r="AK23" s="21"/>
      <c r="AL23" s="11"/>
      <c r="AM23" s="20"/>
      <c r="AN23" s="20"/>
      <c r="AO23" s="20"/>
      <c r="AP23" s="32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2:60" ht="13.5" customHeight="1">
      <c r="C24" s="25" t="s">
        <v>461</v>
      </c>
      <c r="E24"/>
      <c r="G24" s="9"/>
      <c r="H24" s="2"/>
      <c r="I24"/>
      <c r="J24" s="252"/>
      <c r="S24" s="11"/>
      <c r="T24" s="59"/>
      <c r="U24" s="11"/>
      <c r="V24" s="11"/>
      <c r="W24" s="11"/>
      <c r="X24" s="11"/>
      <c r="Y24" s="44"/>
      <c r="Z24" s="7"/>
      <c r="AA24" s="16"/>
      <c r="AB24" s="11"/>
      <c r="AC24" s="11"/>
      <c r="AD24" s="11"/>
      <c r="AE24" s="11"/>
      <c r="AF24" s="11"/>
      <c r="AG24" s="11"/>
      <c r="AH24" s="1535"/>
      <c r="AI24" s="169"/>
      <c r="AJ24" s="168"/>
      <c r="AK24" s="21"/>
      <c r="AL24" s="11"/>
      <c r="AM24" s="43"/>
      <c r="AN24" s="20"/>
      <c r="AO24" s="20"/>
      <c r="AP24" s="32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60" ht="12.75" customHeight="1">
      <c r="B25" s="789"/>
      <c r="C25" s="794"/>
      <c r="D25" s="794"/>
      <c r="E25" s="252"/>
      <c r="F25" s="252"/>
      <c r="G25" s="252"/>
      <c r="H25" s="789"/>
      <c r="I25" s="97"/>
      <c r="J25" s="252"/>
      <c r="S25" s="42"/>
      <c r="T25" s="7"/>
      <c r="U25" s="5"/>
      <c r="V25" s="1262"/>
      <c r="W25" s="11"/>
      <c r="X25" s="5"/>
      <c r="Y25" s="11"/>
      <c r="Z25" s="11"/>
      <c r="AA25" s="8"/>
      <c r="AB25" s="58"/>
      <c r="AC25" s="58"/>
      <c r="AD25" s="58"/>
      <c r="AE25" s="5"/>
      <c r="AF25" s="7"/>
      <c r="AG25" s="15"/>
      <c r="AH25" s="15"/>
      <c r="AI25" s="169"/>
      <c r="AJ25" s="168"/>
      <c r="AK25" s="15"/>
      <c r="AL25" s="11"/>
      <c r="AM25" s="20"/>
      <c r="AN25" s="20"/>
      <c r="AO25" s="20"/>
      <c r="AP25" s="32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1"/>
      <c r="BD25" s="11"/>
      <c r="BE25" s="11"/>
      <c r="BF25" s="11"/>
      <c r="BG25" s="11"/>
    </row>
    <row r="26" spans="2:60" ht="13.5" customHeight="1">
      <c r="B26" s="796"/>
      <c r="C26" s="794"/>
      <c r="D26"/>
      <c r="E26"/>
      <c r="F26"/>
      <c r="G26"/>
      <c r="H26" s="796"/>
      <c r="I26" s="97"/>
      <c r="J26" s="252"/>
      <c r="S26" s="44"/>
      <c r="T26" s="7"/>
      <c r="U26" s="15"/>
      <c r="V26" s="11"/>
      <c r="W26" s="11"/>
      <c r="X26" s="11"/>
      <c r="Y26" s="11"/>
      <c r="Z26" s="11"/>
      <c r="AA26" s="11"/>
      <c r="AB26" s="58"/>
      <c r="AC26" s="58"/>
      <c r="AD26" s="440"/>
      <c r="AE26" s="42"/>
      <c r="AF26" s="7"/>
      <c r="AG26" s="15"/>
      <c r="AH26" s="16"/>
      <c r="AI26" s="169"/>
      <c r="AJ26" s="174"/>
      <c r="AK26" s="15"/>
      <c r="AL26" s="11"/>
      <c r="AM26" s="20"/>
      <c r="AN26" s="20"/>
      <c r="AO26" s="20"/>
      <c r="AP26" s="32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2:60" ht="15.75" customHeight="1">
      <c r="C27" s="97"/>
      <c r="D27" s="163" t="s">
        <v>462</v>
      </c>
      <c r="F27"/>
      <c r="H27"/>
      <c r="I27" s="12" t="s">
        <v>356</v>
      </c>
      <c r="R27" s="189"/>
      <c r="S27" s="11"/>
      <c r="T27" s="54"/>
      <c r="U27" s="11"/>
      <c r="V27" s="11"/>
      <c r="W27" s="11"/>
      <c r="X27" s="11"/>
      <c r="Y27" s="11"/>
      <c r="Z27" s="11"/>
      <c r="AA27" s="15"/>
      <c r="AB27" s="58"/>
      <c r="AC27" s="58"/>
      <c r="AD27" s="58"/>
      <c r="AE27" s="42"/>
      <c r="AF27" s="7"/>
      <c r="AG27" s="15"/>
      <c r="AH27" s="15"/>
      <c r="AI27" s="58"/>
      <c r="AJ27" s="188"/>
      <c r="AK27" s="58"/>
      <c r="AL27" s="188"/>
      <c r="AM27" s="58"/>
      <c r="AN27" s="15"/>
      <c r="AO27" s="15"/>
      <c r="AP27" s="32"/>
      <c r="AQ27" s="21"/>
      <c r="AR27" s="21"/>
      <c r="AS27" s="16"/>
      <c r="AT27" s="7"/>
      <c r="AU27" s="7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48"/>
    </row>
    <row r="28" spans="2:60" ht="17.25" customHeight="1">
      <c r="C28" s="97"/>
      <c r="D28" s="253"/>
      <c r="E28"/>
      <c r="F28"/>
      <c r="G28"/>
      <c r="H28"/>
      <c r="I28"/>
      <c r="J28"/>
      <c r="R28" s="190"/>
      <c r="S28" s="11"/>
      <c r="T28" s="11"/>
      <c r="U28" s="11"/>
      <c r="V28" s="11"/>
      <c r="W28" s="30"/>
      <c r="X28" s="1536"/>
      <c r="Y28" s="11"/>
      <c r="Z28" s="30"/>
      <c r="AA28" s="30"/>
      <c r="AB28" s="58"/>
      <c r="AC28" s="58"/>
      <c r="AD28" s="58"/>
      <c r="AE28" s="44"/>
      <c r="AF28" s="7"/>
      <c r="AG28" s="15"/>
      <c r="AH28" s="15"/>
      <c r="AI28" s="262"/>
      <c r="AJ28" s="262"/>
      <c r="AK28" s="262"/>
      <c r="AL28" s="262"/>
      <c r="AM28" s="262"/>
      <c r="AN28" s="15"/>
      <c r="AO28" s="15"/>
      <c r="AP28" s="32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2:60" ht="13.5" customHeight="1">
      <c r="C29" s="95"/>
      <c r="D29"/>
      <c r="E29"/>
      <c r="F29"/>
      <c r="G29"/>
      <c r="H29"/>
      <c r="I29"/>
      <c r="J29" s="253"/>
      <c r="R29" s="190"/>
      <c r="S29" s="11"/>
      <c r="T29" s="1537"/>
      <c r="U29" s="5"/>
      <c r="V29" s="11"/>
      <c r="W29" s="5"/>
      <c r="X29" s="11"/>
      <c r="Y29" s="11"/>
      <c r="Z29" s="11"/>
      <c r="AA29" s="11"/>
      <c r="AB29" s="58"/>
      <c r="AC29" s="261"/>
      <c r="AD29" s="58"/>
      <c r="AE29" s="53"/>
      <c r="AF29" s="11"/>
      <c r="AG29" s="54"/>
      <c r="AH29" s="15"/>
      <c r="AI29" s="440"/>
      <c r="AJ29" s="58"/>
      <c r="AK29" s="261"/>
      <c r="AL29" s="58"/>
      <c r="AM29" s="58"/>
      <c r="AN29" s="15"/>
      <c r="AO29" s="15"/>
      <c r="AP29" s="32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2:60" ht="15.75" customHeight="1">
      <c r="C30" s="799" t="s">
        <v>536</v>
      </c>
      <c r="D30"/>
      <c r="E30"/>
      <c r="F30" s="29"/>
      <c r="G30" s="798"/>
      <c r="H30"/>
      <c r="I30" s="29"/>
      <c r="J30" s="29"/>
      <c r="R30" s="190"/>
      <c r="S30" s="11"/>
      <c r="T30" s="11"/>
      <c r="U30" s="11"/>
      <c r="V30" s="11"/>
      <c r="W30" s="11"/>
      <c r="X30" s="11"/>
      <c r="Y30" s="11"/>
      <c r="Z30" s="11"/>
      <c r="AA30" s="11"/>
      <c r="AB30" s="55"/>
      <c r="AC30" s="7"/>
      <c r="AD30" s="15"/>
      <c r="AE30" s="42"/>
      <c r="AF30" s="7"/>
      <c r="AG30" s="15"/>
      <c r="AH30" s="1535"/>
      <c r="AI30" s="440"/>
      <c r="AJ30" s="432"/>
      <c r="AK30" s="261"/>
      <c r="AL30" s="58"/>
      <c r="AM30" s="58"/>
      <c r="AN30" s="15"/>
      <c r="AO30" s="15"/>
      <c r="AP30" s="16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2:60" ht="15" customHeight="1">
      <c r="C31" s="1"/>
      <c r="E31"/>
      <c r="G31"/>
      <c r="H31"/>
      <c r="I31"/>
      <c r="J31"/>
      <c r="R31" s="4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538"/>
      <c r="AD31" s="11"/>
      <c r="AE31" s="1539"/>
      <c r="AF31" s="7"/>
      <c r="AG31" s="15"/>
      <c r="AH31" s="1535"/>
      <c r="AI31" s="440"/>
      <c r="AJ31" s="441"/>
      <c r="AK31" s="58"/>
      <c r="AL31" s="432"/>
      <c r="AM31" s="58"/>
      <c r="AN31" s="15"/>
      <c r="AO31" s="15"/>
      <c r="AP31" s="52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60" ht="13.5" customHeight="1">
      <c r="D32"/>
      <c r="E32"/>
      <c r="F32"/>
      <c r="G32"/>
      <c r="H32"/>
      <c r="I32"/>
      <c r="J32"/>
      <c r="R32" s="4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539"/>
      <c r="AF32" s="7"/>
      <c r="AG32" s="15"/>
      <c r="AH32" s="15"/>
      <c r="AJ32" s="168"/>
      <c r="AK32" s="15"/>
      <c r="AL32" s="15"/>
      <c r="AM32" s="15"/>
      <c r="AN32" s="15"/>
      <c r="AO32" s="15"/>
      <c r="AP32" s="52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4.25" customHeight="1">
      <c r="D33"/>
      <c r="E33"/>
      <c r="F33"/>
      <c r="G33"/>
      <c r="H33"/>
      <c r="I33"/>
      <c r="J33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7"/>
      <c r="AC33" s="11"/>
      <c r="AD33" s="11"/>
      <c r="AE33" s="1296"/>
      <c r="AF33" s="7"/>
      <c r="AG33" s="15"/>
      <c r="AH33" s="15"/>
      <c r="AJ33" s="168"/>
      <c r="AK33" s="15"/>
      <c r="AL33" s="15"/>
      <c r="AM33" s="15"/>
      <c r="AN33" s="15"/>
      <c r="AO33" s="15"/>
      <c r="AP33" s="32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2:59" ht="12.75" customHeight="1">
      <c r="B34" s="802"/>
      <c r="C34" s="803"/>
      <c r="D34" s="804"/>
      <c r="E34" s="805"/>
      <c r="F34" s="57"/>
      <c r="G34" s="57"/>
      <c r="H34" s="57"/>
      <c r="I34" s="57"/>
      <c r="J34" s="57"/>
      <c r="R34" s="53"/>
      <c r="S34" s="1540"/>
      <c r="T34" s="1541"/>
      <c r="U34" s="1542"/>
      <c r="V34" s="1543"/>
      <c r="W34" s="1544"/>
      <c r="X34" s="1544"/>
      <c r="Y34" s="1544"/>
      <c r="Z34" s="1544"/>
      <c r="AA34" s="1544"/>
      <c r="AB34" s="1544"/>
      <c r="AC34" s="1540"/>
      <c r="AD34" s="1540"/>
      <c r="AE34" s="71"/>
      <c r="AF34" s="7"/>
      <c r="AG34" s="15"/>
      <c r="AH34" s="15"/>
      <c r="AJ34" s="168"/>
      <c r="AK34" s="15"/>
      <c r="AL34" s="15"/>
      <c r="AM34" s="15"/>
      <c r="AN34" s="56"/>
      <c r="AO34" s="15"/>
      <c r="AP34" s="32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2:59" ht="16.5" customHeight="1">
      <c r="B35" s="806"/>
      <c r="C35" s="806"/>
      <c r="D35" s="806"/>
      <c r="E35" s="807"/>
      <c r="F35" s="806"/>
      <c r="G35" s="806"/>
      <c r="H35" s="806"/>
      <c r="I35" s="806"/>
      <c r="J35" s="806"/>
      <c r="S35" s="63"/>
      <c r="T35" s="63"/>
      <c r="U35" s="63"/>
      <c r="V35" s="1545"/>
      <c r="W35" s="63"/>
      <c r="X35" s="63"/>
      <c r="Y35" s="63"/>
      <c r="Z35" s="63"/>
      <c r="AA35" s="63"/>
      <c r="AB35" s="63"/>
      <c r="AC35" s="63"/>
      <c r="AD35" s="63"/>
      <c r="AE35" s="1296"/>
      <c r="AF35" s="7"/>
      <c r="AG35" s="15"/>
      <c r="AH35" s="15"/>
      <c r="AI35" s="175"/>
      <c r="AJ35" s="175"/>
      <c r="AK35" s="175"/>
      <c r="AL35" s="175"/>
      <c r="AM35" s="15"/>
      <c r="AN35" s="15"/>
      <c r="AO35" s="15"/>
      <c r="AP35" s="32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5" customHeight="1">
      <c r="B36" s="797"/>
      <c r="C36" s="797"/>
      <c r="D36" s="800"/>
      <c r="E36" s="808"/>
      <c r="F36" s="797"/>
      <c r="G36" s="790"/>
      <c r="H36" s="790"/>
      <c r="I36" s="790"/>
      <c r="J36" s="790"/>
      <c r="S36" s="58"/>
      <c r="T36" s="58"/>
      <c r="U36" s="261"/>
      <c r="V36" s="1292"/>
      <c r="W36" s="58"/>
      <c r="X36" s="262"/>
      <c r="Y36" s="262"/>
      <c r="Z36" s="262"/>
      <c r="AA36" s="262"/>
      <c r="AB36" s="262"/>
      <c r="AC36" s="262"/>
      <c r="AD36" s="262"/>
      <c r="AE36" s="1296"/>
      <c r="AF36" s="7"/>
      <c r="AG36" s="15"/>
      <c r="AH36" s="15"/>
      <c r="AI36" s="175"/>
      <c r="AJ36" s="186"/>
      <c r="AK36" s="175"/>
      <c r="AL36" s="175"/>
      <c r="AM36" s="15"/>
      <c r="AN36" s="15"/>
      <c r="AO36" s="15"/>
      <c r="AP36" s="32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6.5" customHeight="1">
      <c r="B37" s="809"/>
      <c r="C37" s="809"/>
      <c r="D37" s="809"/>
      <c r="E37" s="810"/>
      <c r="F37" s="809"/>
      <c r="G37" s="809"/>
      <c r="H37" s="811"/>
      <c r="I37" s="809"/>
      <c r="J37" s="811"/>
      <c r="S37" s="1546"/>
      <c r="T37" s="1546"/>
      <c r="U37" s="1546"/>
      <c r="V37" s="1547"/>
      <c r="W37" s="1546"/>
      <c r="X37" s="1546"/>
      <c r="Y37" s="1548"/>
      <c r="Z37" s="1546"/>
      <c r="AA37" s="1548"/>
      <c r="AB37" s="1548"/>
      <c r="AC37" s="1546"/>
      <c r="AD37" s="1546"/>
      <c r="AE37" s="53"/>
      <c r="AF37" s="11"/>
      <c r="AG37" s="11"/>
      <c r="AH37" s="15"/>
      <c r="AI37" s="326"/>
      <c r="AJ37" s="175"/>
      <c r="AK37" s="175"/>
      <c r="AL37" s="175"/>
      <c r="AM37" s="15"/>
      <c r="AN37" s="15"/>
      <c r="AO37" s="15"/>
      <c r="AP37" s="32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3.5" customHeight="1">
      <c r="D38"/>
      <c r="E38"/>
      <c r="F38"/>
      <c r="G38"/>
      <c r="H38"/>
      <c r="I38"/>
      <c r="J3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534"/>
      <c r="AF38" s="7"/>
      <c r="AG38" s="828"/>
      <c r="AH38" s="15"/>
      <c r="AI38" s="169"/>
      <c r="AJ38" s="168"/>
      <c r="AK38" s="175"/>
      <c r="AL38" s="175"/>
      <c r="AM38" s="28"/>
      <c r="AN38" s="28"/>
      <c r="AO38" s="28"/>
      <c r="AP38" s="32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7.25" customHeight="1">
      <c r="D39"/>
      <c r="E39"/>
      <c r="F39"/>
      <c r="G39"/>
      <c r="H39"/>
      <c r="I39"/>
      <c r="J39"/>
      <c r="S39" s="11"/>
      <c r="T39" s="11"/>
      <c r="U39" s="11"/>
      <c r="V39" s="11"/>
      <c r="W39" s="11"/>
      <c r="X39" s="11"/>
      <c r="Y39" s="11"/>
      <c r="Z39" s="11"/>
      <c r="AA39" s="11"/>
      <c r="AB39" s="1538"/>
      <c r="AC39" s="11"/>
      <c r="AD39" s="1538"/>
      <c r="AE39" s="40"/>
      <c r="AF39" s="7"/>
      <c r="AG39" s="15"/>
      <c r="AH39" s="11"/>
      <c r="AI39" s="169"/>
      <c r="AJ39" s="168"/>
      <c r="AK39" s="175"/>
      <c r="AL39" s="175"/>
      <c r="AM39" s="20"/>
      <c r="AN39" s="20"/>
      <c r="AO39" s="20"/>
      <c r="AP39" s="32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2:59" ht="13.5" customHeight="1">
      <c r="D40"/>
      <c r="E40" s="254"/>
      <c r="F40"/>
      <c r="G40"/>
      <c r="H40"/>
      <c r="I40"/>
      <c r="J40"/>
      <c r="S40" s="11"/>
      <c r="T40" s="11"/>
      <c r="U40" s="11"/>
      <c r="V40" s="1549"/>
      <c r="W40" s="11"/>
      <c r="X40" s="11"/>
      <c r="Y40" s="11"/>
      <c r="Z40" s="11"/>
      <c r="AA40" s="11"/>
      <c r="AB40" s="11"/>
      <c r="AC40" s="11"/>
      <c r="AD40" s="1538"/>
      <c r="AE40" s="42"/>
      <c r="AF40" s="7"/>
      <c r="AG40" s="15"/>
      <c r="AH40" s="11"/>
      <c r="AI40" s="169"/>
      <c r="AJ40" s="183"/>
      <c r="AK40" s="175"/>
      <c r="AL40" s="175"/>
      <c r="AM40" s="43"/>
      <c r="AN40" s="7"/>
      <c r="AO40" s="7"/>
      <c r="AP40" s="16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5" customHeight="1">
      <c r="B41" s="801"/>
      <c r="D41"/>
      <c r="E41"/>
      <c r="F41"/>
      <c r="G41"/>
      <c r="H41"/>
      <c r="I41"/>
      <c r="J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42"/>
      <c r="AF41" s="7"/>
      <c r="AG41" s="15"/>
      <c r="AH41" s="11"/>
      <c r="AI41" s="169"/>
      <c r="AJ41" s="168"/>
      <c r="AK41" s="175"/>
      <c r="AL41" s="175"/>
      <c r="AM41" s="20"/>
      <c r="AN41" s="20"/>
      <c r="AO41" s="20"/>
      <c r="AP41" s="32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2" customHeight="1">
      <c r="D42" s="812"/>
      <c r="E42"/>
      <c r="F42"/>
      <c r="G42"/>
      <c r="H42"/>
      <c r="I42"/>
      <c r="J42"/>
      <c r="S42" s="11"/>
      <c r="T42" s="11"/>
      <c r="U42" s="828"/>
      <c r="V42" s="11"/>
      <c r="W42" s="11"/>
      <c r="X42" s="11"/>
      <c r="Y42" s="11"/>
      <c r="Z42" s="11"/>
      <c r="AA42" s="11"/>
      <c r="AB42" s="11"/>
      <c r="AC42" s="11"/>
      <c r="AD42" s="11"/>
      <c r="AE42" s="42"/>
      <c r="AF42" s="7"/>
      <c r="AG42" s="59"/>
      <c r="AH42" s="11"/>
      <c r="AI42" s="169"/>
      <c r="AJ42" s="168"/>
      <c r="AK42" s="175"/>
      <c r="AL42" s="175"/>
      <c r="AM42" s="20"/>
      <c r="AN42" s="20"/>
      <c r="AO42" s="20"/>
      <c r="AP42" s="32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:59" ht="12" customHeight="1">
      <c r="B43" s="813"/>
      <c r="C43" s="97"/>
      <c r="D43" s="253"/>
      <c r="E43"/>
      <c r="F43"/>
      <c r="G43" s="253"/>
      <c r="H43" s="253"/>
      <c r="I43" s="253"/>
      <c r="J43" s="253"/>
      <c r="S43" s="40"/>
      <c r="T43" s="7"/>
      <c r="U43" s="15"/>
      <c r="V43" s="11"/>
      <c r="W43" s="11"/>
      <c r="X43" s="15"/>
      <c r="Y43" s="15"/>
      <c r="Z43" s="15"/>
      <c r="AA43" s="15"/>
      <c r="AB43" s="15"/>
      <c r="AC43" s="15"/>
      <c r="AD43" s="15"/>
      <c r="AE43" s="42"/>
      <c r="AF43" s="7"/>
      <c r="AG43" s="15"/>
      <c r="AH43" s="11"/>
      <c r="AI43" s="169"/>
      <c r="AJ43" s="168"/>
      <c r="AK43" s="175"/>
      <c r="AL43" s="175"/>
      <c r="AM43" s="7"/>
      <c r="AN43" s="20"/>
      <c r="AO43" s="20"/>
      <c r="AP43" s="32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:59" ht="15" customHeight="1">
      <c r="B44" s="789"/>
      <c r="C44" s="97"/>
      <c r="D44" s="253"/>
      <c r="E44"/>
      <c r="F44"/>
      <c r="G44" s="253"/>
      <c r="H44" s="253"/>
      <c r="I44" s="253"/>
      <c r="J44" s="253"/>
      <c r="S44" s="42"/>
      <c r="T44" s="7"/>
      <c r="U44" s="15"/>
      <c r="V44" s="11"/>
      <c r="W44" s="11"/>
      <c r="X44" s="15"/>
      <c r="Y44" s="15"/>
      <c r="Z44" s="15"/>
      <c r="AA44" s="15"/>
      <c r="AB44" s="11"/>
      <c r="AC44" s="11"/>
      <c r="AD44" s="11"/>
      <c r="AE44" s="44"/>
      <c r="AF44" s="7"/>
      <c r="AG44" s="15"/>
      <c r="AH44" s="11"/>
      <c r="AI44" s="186"/>
      <c r="AJ44" s="175"/>
      <c r="AK44" s="175"/>
      <c r="AL44" s="175"/>
      <c r="AM44" s="20"/>
      <c r="AN44" s="31"/>
      <c r="AO44" s="20"/>
      <c r="AP44" s="32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2:59" ht="16.5" customHeight="1">
      <c r="B45" s="789"/>
      <c r="C45" s="1" t="s">
        <v>463</v>
      </c>
      <c r="D45"/>
      <c r="E45"/>
      <c r="F45"/>
      <c r="G45" t="s">
        <v>216</v>
      </c>
      <c r="H45"/>
      <c r="I45"/>
      <c r="J45" t="s">
        <v>357</v>
      </c>
      <c r="R45" s="42"/>
      <c r="S45" s="42"/>
      <c r="T45" s="11"/>
      <c r="U45" s="11"/>
      <c r="V45" s="11"/>
      <c r="W45" s="11"/>
      <c r="X45" s="11"/>
      <c r="Y45" s="11"/>
      <c r="Z45" s="11"/>
      <c r="AA45" s="11"/>
      <c r="AB45" s="15"/>
      <c r="AC45" s="15"/>
      <c r="AD45" s="11"/>
      <c r="AE45" s="11"/>
      <c r="AF45" s="5"/>
      <c r="AG45" s="11"/>
      <c r="AH45" s="11"/>
      <c r="AI45" s="186"/>
      <c r="AJ45" s="175"/>
      <c r="AK45" s="175"/>
      <c r="AL45" s="175"/>
      <c r="AM45" s="20"/>
      <c r="AN45" s="20"/>
      <c r="AO45" s="20"/>
      <c r="AP45" s="32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2:59" ht="16.5" customHeight="1">
      <c r="R46" s="192"/>
      <c r="S46" s="11"/>
      <c r="T46" s="1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11"/>
      <c r="AI46" s="175"/>
      <c r="AJ46" s="175"/>
      <c r="AK46" s="175"/>
      <c r="AL46" s="175"/>
      <c r="AM46" s="20"/>
      <c r="AN46" s="20"/>
      <c r="AO46" s="20"/>
      <c r="AP46" s="32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2:59" ht="15.75" customHeight="1">
      <c r="R47" s="192"/>
      <c r="S47" s="11"/>
      <c r="T47" s="1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11"/>
      <c r="AI47" s="169"/>
      <c r="AJ47" s="168"/>
      <c r="AK47" s="175"/>
      <c r="AL47" s="175"/>
      <c r="AM47" s="20"/>
      <c r="AN47" s="7"/>
      <c r="AO47" s="7"/>
      <c r="AP47" s="15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2:59" ht="12.75" customHeight="1">
      <c r="R48" s="191"/>
      <c r="S48" s="11"/>
      <c r="T48" s="1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11"/>
      <c r="AI48" s="169"/>
      <c r="AJ48" s="168"/>
      <c r="AK48" s="175"/>
      <c r="AL48" s="175"/>
      <c r="AM48" s="20"/>
      <c r="AN48" s="7"/>
      <c r="AO48" s="7"/>
      <c r="AP48" s="59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15" customHeight="1">
      <c r="R49" s="187"/>
      <c r="S49" s="11"/>
      <c r="T49" s="1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1"/>
      <c r="AI49" s="186"/>
      <c r="AJ49" s="175"/>
      <c r="AK49" s="175"/>
      <c r="AL49" s="175"/>
      <c r="AM49" s="11"/>
      <c r="AN49" s="20"/>
      <c r="AO49" s="20"/>
      <c r="AP49" s="32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16.5" customHeight="1">
      <c r="R50" s="187"/>
      <c r="S50" s="11"/>
      <c r="T50" s="1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11"/>
      <c r="AI50" s="175"/>
      <c r="AJ50" s="175"/>
      <c r="AK50" s="175"/>
      <c r="AL50" s="175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59" ht="15" customHeight="1">
      <c r="R51" s="187"/>
      <c r="S51" s="11"/>
      <c r="T51" s="1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11"/>
      <c r="AI51" s="175"/>
      <c r="AJ51" s="175"/>
      <c r="AK51" s="175"/>
      <c r="AL51" s="175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59" ht="15.75" customHeight="1">
      <c r="R52" s="187"/>
      <c r="S52" s="11"/>
      <c r="T52" s="1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ht="14.25" customHeight="1">
      <c r="R53" s="194"/>
      <c r="S53" s="11"/>
      <c r="T53" s="1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59" ht="15" customHeight="1">
      <c r="R54" s="187"/>
      <c r="S54" s="11"/>
      <c r="T54" s="1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11"/>
      <c r="AI54" s="11"/>
      <c r="AJ54" s="11"/>
      <c r="AK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ht="18" customHeight="1">
      <c r="R55" s="175"/>
      <c r="S55" s="11"/>
      <c r="T55" s="1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ht="15" customHeight="1">
      <c r="R56" s="187"/>
      <c r="S56" s="11"/>
      <c r="T56" s="1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1:59" ht="12.75" customHeight="1">
      <c r="C57" s="12"/>
      <c r="R57" s="187"/>
      <c r="S57" s="11"/>
      <c r="T57" s="1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1:59" ht="12.75" customHeight="1">
      <c r="D58" s="12" t="s">
        <v>464</v>
      </c>
      <c r="E58"/>
      <c r="F58"/>
      <c r="G58" s="22"/>
      <c r="H58"/>
      <c r="I58"/>
      <c r="J58"/>
      <c r="S58" s="11"/>
      <c r="T58" s="60"/>
      <c r="U58" s="11"/>
      <c r="V58" s="11"/>
      <c r="W58" s="11"/>
      <c r="X58" s="5"/>
      <c r="Y58" s="5"/>
      <c r="Z58" s="11"/>
      <c r="AA58" s="11"/>
      <c r="AB58" s="11"/>
      <c r="AC58" s="11"/>
      <c r="AD58" s="11"/>
      <c r="AE58" s="11"/>
      <c r="AF58" s="11"/>
      <c r="AG58" s="11"/>
      <c r="AH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1:59" ht="15.75" customHeight="1">
      <c r="B59" s="1362" t="s">
        <v>465</v>
      </c>
      <c r="D59" s="25"/>
      <c r="E59"/>
      <c r="F59"/>
      <c r="G59" s="25"/>
      <c r="H59" s="25"/>
      <c r="I59" s="26"/>
      <c r="J59" s="33"/>
      <c r="S59" s="11"/>
      <c r="T59" s="11"/>
      <c r="U59" s="27"/>
      <c r="V59" s="11"/>
      <c r="W59" s="11"/>
      <c r="X59" s="27"/>
      <c r="Y59" s="27"/>
      <c r="Z59" s="20"/>
      <c r="AA59" s="20"/>
      <c r="AB59" s="20"/>
      <c r="AC59" s="20"/>
      <c r="AD59" s="11"/>
      <c r="AE59" s="11"/>
      <c r="AF59" s="11"/>
      <c r="AG59" s="11"/>
      <c r="AH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1:59" ht="14.25" customHeight="1">
      <c r="B60" s="25"/>
      <c r="C60" s="25"/>
      <c r="D60" s="1361"/>
      <c r="E60" s="1363" t="s">
        <v>1</v>
      </c>
      <c r="F60"/>
      <c r="G60"/>
      <c r="H60"/>
      <c r="I60"/>
      <c r="J60" s="1364">
        <v>0.4</v>
      </c>
      <c r="S60" s="11"/>
      <c r="T60" s="1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ht="15" customHeight="1">
      <c r="S61" s="30"/>
      <c r="T61" s="20"/>
      <c r="U61" s="11"/>
      <c r="V61" s="11"/>
      <c r="W61" s="11"/>
      <c r="X61" s="11"/>
      <c r="Y61" s="30"/>
      <c r="Z61" s="11"/>
      <c r="AA61" s="3"/>
      <c r="AB61" s="20"/>
      <c r="AC61" s="20"/>
      <c r="AD61" s="20"/>
      <c r="AE61" s="11"/>
      <c r="AF61" s="11"/>
      <c r="AG61" s="1550"/>
      <c r="AH61" s="40"/>
      <c r="AM61" s="11"/>
      <c r="AN61" s="3"/>
      <c r="AO61" s="3"/>
      <c r="AP61" s="63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ht="18" customHeight="1" thickBot="1">
      <c r="A62" s="81"/>
      <c r="B62" s="29" t="s">
        <v>538</v>
      </c>
      <c r="C62" s="26"/>
      <c r="D62"/>
      <c r="E62"/>
      <c r="F62" s="29" t="s">
        <v>0</v>
      </c>
      <c r="G62"/>
      <c r="H62" s="791" t="s">
        <v>466</v>
      </c>
      <c r="I62"/>
      <c r="J62" s="791"/>
      <c r="S62" s="11"/>
      <c r="T62" s="11"/>
      <c r="U62" s="20"/>
      <c r="V62" s="11"/>
      <c r="W62" s="11"/>
      <c r="X62" s="1551"/>
      <c r="Y62" s="27"/>
      <c r="Z62" s="20"/>
      <c r="AA62" s="20"/>
      <c r="AB62" s="20"/>
      <c r="AC62" s="20"/>
      <c r="AD62" s="11"/>
      <c r="AE62" s="1552"/>
      <c r="AF62" s="11"/>
      <c r="AG62" s="3"/>
      <c r="AH62" s="42"/>
      <c r="AM62" s="31"/>
      <c r="AN62" s="20"/>
      <c r="AO62" s="32"/>
      <c r="AP62" s="32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9" ht="16.5" thickBot="1">
      <c r="B63" s="1365" t="s">
        <v>467</v>
      </c>
      <c r="C63" s="121"/>
      <c r="D63" s="1366" t="s">
        <v>468</v>
      </c>
      <c r="E63" s="917" t="s">
        <v>469</v>
      </c>
      <c r="F63" s="917"/>
      <c r="G63" s="917"/>
      <c r="H63" s="1367" t="s">
        <v>470</v>
      </c>
      <c r="I63" s="1368" t="s">
        <v>471</v>
      </c>
      <c r="J63" s="1369" t="s">
        <v>472</v>
      </c>
      <c r="S63" s="313"/>
      <c r="T63" s="314"/>
      <c r="U63" s="4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42"/>
      <c r="AM63" s="20"/>
      <c r="AN63" s="20"/>
      <c r="AO63" s="32"/>
      <c r="AP63" s="32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59" ht="15" customHeight="1">
      <c r="B64" s="1370" t="s">
        <v>473</v>
      </c>
      <c r="C64" s="1371" t="s">
        <v>474</v>
      </c>
      <c r="D64" s="1372" t="s">
        <v>475</v>
      </c>
      <c r="E64" s="1373" t="s">
        <v>476</v>
      </c>
      <c r="F64" s="1373" t="s">
        <v>73</v>
      </c>
      <c r="G64" s="1373" t="s">
        <v>74</v>
      </c>
      <c r="H64" s="1374" t="s">
        <v>477</v>
      </c>
      <c r="I64" s="1375" t="s">
        <v>478</v>
      </c>
      <c r="J64" s="1376" t="s">
        <v>479</v>
      </c>
      <c r="R64" s="187"/>
      <c r="S64" s="42"/>
      <c r="T64" s="32"/>
      <c r="U64" s="32"/>
      <c r="V64" s="20"/>
      <c r="W64" s="20"/>
      <c r="X64" s="20"/>
      <c r="Y64" s="21"/>
      <c r="Z64" s="21"/>
      <c r="AA64" s="84"/>
      <c r="AB64" s="20"/>
      <c r="AC64" s="20"/>
      <c r="AD64" s="21"/>
      <c r="AE64" s="20"/>
      <c r="AF64" s="20"/>
      <c r="AG64" s="20"/>
      <c r="AH64" s="20"/>
      <c r="AM64" s="66"/>
      <c r="AN64" s="20"/>
      <c r="AO64" s="32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2:59" ht="14.25" customHeight="1" thickBot="1">
      <c r="B65" s="1377"/>
      <c r="C65" s="1378"/>
      <c r="D65" s="1379"/>
      <c r="E65" s="1380" t="s">
        <v>6</v>
      </c>
      <c r="F65" s="1380" t="s">
        <v>7</v>
      </c>
      <c r="G65" s="1380" t="s">
        <v>8</v>
      </c>
      <c r="H65" s="1381" t="s">
        <v>480</v>
      </c>
      <c r="I65" s="1382" t="s">
        <v>481</v>
      </c>
      <c r="J65" s="1383" t="s">
        <v>482</v>
      </c>
      <c r="L65" s="202"/>
      <c r="M65" s="169"/>
      <c r="N65" s="161"/>
      <c r="R65" s="191"/>
      <c r="S65" s="42"/>
      <c r="T65" s="11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M65" s="20"/>
      <c r="AN65" s="20"/>
      <c r="AO65" s="32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59" ht="12.75" customHeight="1">
      <c r="B66" s="121"/>
      <c r="C66" s="286" t="s">
        <v>233</v>
      </c>
      <c r="D66" s="1384"/>
      <c r="E66" s="1385"/>
      <c r="F66" s="1386"/>
      <c r="G66" s="1386"/>
      <c r="H66" s="1387"/>
      <c r="I66" s="1388"/>
      <c r="J66" s="1389"/>
      <c r="L66" s="42"/>
      <c r="M66" s="169"/>
      <c r="N66" s="16"/>
      <c r="R66" s="175"/>
      <c r="S66" s="11"/>
      <c r="T66" s="311"/>
      <c r="U66" s="11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11"/>
      <c r="AM66" s="7"/>
      <c r="AN66" s="7"/>
      <c r="AO66" s="16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2:59" ht="15.75" customHeight="1">
      <c r="B67" s="109"/>
      <c r="C67" s="552" t="s">
        <v>483</v>
      </c>
      <c r="D67" s="1390">
        <v>250</v>
      </c>
      <c r="E67" s="430">
        <v>2.875</v>
      </c>
      <c r="F67" s="827">
        <v>5.0599999999999996</v>
      </c>
      <c r="G67" s="827">
        <v>18.163</v>
      </c>
      <c r="H67" s="485">
        <v>131.80000000000001</v>
      </c>
      <c r="I67" s="434">
        <v>2</v>
      </c>
      <c r="J67" s="1391" t="s">
        <v>190</v>
      </c>
      <c r="L67" s="1296"/>
      <c r="M67" s="169"/>
      <c r="N67" s="4"/>
      <c r="R67" s="173"/>
      <c r="S67" s="1329"/>
      <c r="T67" s="169"/>
      <c r="U67" s="16"/>
      <c r="V67" s="11"/>
      <c r="W67" s="11"/>
      <c r="X67" s="11"/>
      <c r="Y67" s="11"/>
      <c r="Z67" s="1553"/>
      <c r="AA67" s="1553"/>
      <c r="AB67" s="1553"/>
      <c r="AC67" s="1553"/>
      <c r="AD67" s="58"/>
      <c r="AE67" s="432"/>
      <c r="AF67" s="58"/>
      <c r="AG67" s="58"/>
      <c r="AH67" s="1329"/>
      <c r="AM67" s="7"/>
      <c r="AN67" s="7"/>
      <c r="AO67" s="16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2:59" ht="13.5" customHeight="1">
      <c r="B68" s="1392" t="s">
        <v>484</v>
      </c>
      <c r="C68" s="1041" t="s">
        <v>485</v>
      </c>
      <c r="D68" s="1393" t="s">
        <v>364</v>
      </c>
      <c r="E68" s="814">
        <v>4.3659999999999997</v>
      </c>
      <c r="F68" s="815">
        <v>4.6280000000000001</v>
      </c>
      <c r="G68" s="816">
        <v>21.966000000000001</v>
      </c>
      <c r="H68" s="817">
        <f>G68*4+F68*9+E68*4</f>
        <v>146.98000000000002</v>
      </c>
      <c r="I68" s="1394">
        <v>20</v>
      </c>
      <c r="J68" s="1395" t="s">
        <v>358</v>
      </c>
      <c r="L68" s="1534"/>
      <c r="M68" s="183"/>
      <c r="N68" s="1297"/>
      <c r="R68" s="168"/>
      <c r="S68" s="42"/>
      <c r="T68" s="7"/>
      <c r="U68" s="15"/>
      <c r="V68" s="11"/>
      <c r="W68" s="11"/>
      <c r="X68" s="11"/>
      <c r="Y68" s="11"/>
      <c r="Z68" s="262"/>
      <c r="AA68" s="262"/>
      <c r="AB68" s="1293"/>
      <c r="AC68" s="1294"/>
      <c r="AD68" s="262"/>
      <c r="AE68" s="1293"/>
      <c r="AF68" s="262"/>
      <c r="AG68" s="1554"/>
      <c r="AH68" s="262"/>
      <c r="AM68" s="20"/>
      <c r="AN68" s="20"/>
      <c r="AO68" s="32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2:59" ht="13.5" customHeight="1">
      <c r="B69" s="1396" t="s">
        <v>486</v>
      </c>
      <c r="C69" s="1397" t="s">
        <v>594</v>
      </c>
      <c r="D69" s="1398"/>
      <c r="E69" s="821">
        <v>1.7270000000000001</v>
      </c>
      <c r="F69" s="822">
        <v>1.4750000000000001</v>
      </c>
      <c r="G69" s="823">
        <v>3.2869999999999999</v>
      </c>
      <c r="H69" s="824">
        <f>G69*4+F69*9+E69*4</f>
        <v>33.331000000000003</v>
      </c>
      <c r="I69" s="1399"/>
      <c r="J69" s="1400" t="s">
        <v>352</v>
      </c>
      <c r="L69" s="42"/>
      <c r="M69" s="169"/>
      <c r="N69" s="16"/>
      <c r="R69" s="40"/>
      <c r="S69" s="42"/>
      <c r="T69" s="7"/>
      <c r="U69" s="1297"/>
      <c r="V69" s="11"/>
      <c r="W69" s="11"/>
      <c r="X69" s="11"/>
      <c r="Y69" s="11"/>
      <c r="Z69" s="58"/>
      <c r="AA69" s="262"/>
      <c r="AB69" s="262"/>
      <c r="AC69" s="262"/>
      <c r="AD69" s="262"/>
      <c r="AE69" s="262"/>
      <c r="AF69" s="262"/>
      <c r="AG69" s="262"/>
      <c r="AH69" s="262"/>
      <c r="AM69" s="20"/>
      <c r="AN69" s="20"/>
      <c r="AO69" s="32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2:59" ht="15.75">
      <c r="B70" s="109"/>
      <c r="C70" s="1401" t="s">
        <v>286</v>
      </c>
      <c r="D70" s="1398" t="s">
        <v>535</v>
      </c>
      <c r="E70" s="825">
        <v>11.196</v>
      </c>
      <c r="F70" s="822">
        <v>18.283000000000001</v>
      </c>
      <c r="G70" s="822">
        <v>11.63</v>
      </c>
      <c r="H70" s="824">
        <f>G70*4+F70*9+E70*4</f>
        <v>255.85100000000003</v>
      </c>
      <c r="I70" s="1399">
        <v>12</v>
      </c>
      <c r="J70" s="1402" t="s">
        <v>285</v>
      </c>
      <c r="L70" s="187"/>
      <c r="M70" s="169"/>
      <c r="N70" s="162"/>
      <c r="R70" s="195"/>
      <c r="S70" s="1534"/>
      <c r="T70" s="828"/>
      <c r="U70" s="1297"/>
      <c r="V70" s="11"/>
      <c r="W70" s="11"/>
      <c r="X70" s="11"/>
      <c r="Y70" s="11"/>
      <c r="Z70" s="1553"/>
      <c r="AA70" s="1553"/>
      <c r="AB70" s="1553"/>
      <c r="AC70" s="1553"/>
      <c r="AD70" s="58"/>
      <c r="AE70" s="432"/>
      <c r="AF70" s="58"/>
      <c r="AG70" s="58"/>
      <c r="AH70" s="1329"/>
      <c r="AM70" s="20"/>
      <c r="AN70" s="20"/>
      <c r="AO70" s="32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 ht="15.75">
      <c r="B71" s="1403" t="s">
        <v>16</v>
      </c>
      <c r="C71" s="1404" t="s">
        <v>228</v>
      </c>
      <c r="D71" s="1357">
        <v>200</v>
      </c>
      <c r="E71" s="430">
        <v>1</v>
      </c>
      <c r="F71" s="827">
        <v>0</v>
      </c>
      <c r="G71" s="827">
        <v>20.92</v>
      </c>
      <c r="H71" s="485">
        <f t="shared" ref="H71" si="0">G71*4+F71*9+E71*4</f>
        <v>87.68</v>
      </c>
      <c r="I71" s="1399">
        <v>39</v>
      </c>
      <c r="J71" s="1405" t="s">
        <v>9</v>
      </c>
      <c r="L71" s="187"/>
      <c r="M71" s="169"/>
      <c r="N71" s="162"/>
      <c r="S71" s="42"/>
      <c r="T71" s="169"/>
      <c r="U71" s="16"/>
      <c r="V71" s="11"/>
      <c r="W71" s="11"/>
      <c r="X71" s="11"/>
      <c r="Y71" s="11"/>
      <c r="Z71" s="440"/>
      <c r="AA71" s="261"/>
      <c r="AB71" s="261"/>
      <c r="AC71" s="261"/>
      <c r="AD71" s="844"/>
      <c r="AE71" s="261"/>
      <c r="AF71" s="261"/>
      <c r="AG71" s="844"/>
      <c r="AH71" s="262"/>
      <c r="AI71" s="15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>
      <c r="B72" s="1406" t="s">
        <v>487</v>
      </c>
      <c r="C72" s="1404" t="s">
        <v>11</v>
      </c>
      <c r="D72" s="1357">
        <v>40</v>
      </c>
      <c r="E72" s="430">
        <v>2.04</v>
      </c>
      <c r="F72" s="827">
        <v>0.34</v>
      </c>
      <c r="G72" s="827">
        <v>19.036000000000001</v>
      </c>
      <c r="H72" s="485">
        <f>G72*4+F72*9+E72*4</f>
        <v>87.364000000000004</v>
      </c>
      <c r="I72" s="1407">
        <v>33</v>
      </c>
      <c r="J72" s="1405" t="s">
        <v>10</v>
      </c>
      <c r="L72" s="11"/>
      <c r="M72" s="186"/>
      <c r="N72" s="4"/>
      <c r="S72" s="42"/>
      <c r="T72" s="7"/>
      <c r="U72" s="16"/>
      <c r="V72" s="11"/>
      <c r="W72" s="11"/>
      <c r="X72" s="11"/>
      <c r="Y72" s="11"/>
      <c r="Z72" s="58"/>
      <c r="AA72" s="58"/>
      <c r="AB72" s="58"/>
      <c r="AC72" s="58"/>
      <c r="AD72" s="58"/>
      <c r="AE72" s="58"/>
      <c r="AF72" s="58"/>
      <c r="AG72" s="58"/>
      <c r="AH72" s="262"/>
      <c r="AI72" s="15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59" ht="15.75" thickBot="1">
      <c r="B73" s="109"/>
      <c r="C73" s="1408" t="s">
        <v>12</v>
      </c>
      <c r="D73" s="1409">
        <v>40</v>
      </c>
      <c r="E73" s="367">
        <v>2.2599999999999998</v>
      </c>
      <c r="F73" s="368">
        <v>0.48</v>
      </c>
      <c r="G73" s="368">
        <v>16.739999999999998</v>
      </c>
      <c r="H73" s="369">
        <f>G73*4+F73*9+E73*4</f>
        <v>80.319999999999993</v>
      </c>
      <c r="I73" s="1491">
        <v>32</v>
      </c>
      <c r="J73" s="1410" t="s">
        <v>10</v>
      </c>
      <c r="L73" s="175"/>
      <c r="M73" s="326"/>
      <c r="N73" s="264"/>
      <c r="S73" s="42"/>
      <c r="T73" s="7"/>
      <c r="U73" s="16"/>
      <c r="V73" s="11"/>
      <c r="W73" s="11"/>
      <c r="X73" s="11"/>
      <c r="Y73" s="11"/>
      <c r="Z73" s="58"/>
      <c r="AA73" s="58"/>
      <c r="AB73" s="58"/>
      <c r="AC73" s="58"/>
      <c r="AD73" s="58"/>
      <c r="AE73" s="58"/>
      <c r="AF73" s="58"/>
      <c r="AG73" s="58"/>
      <c r="AH73" s="262"/>
      <c r="AI73" s="15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:59">
      <c r="B74" s="1411" t="s">
        <v>488</v>
      </c>
      <c r="D74" s="253"/>
      <c r="E74" s="1412">
        <f>SUM(E67:E73)</f>
        <v>25.463999999999999</v>
      </c>
      <c r="F74" s="1413">
        <f>SUM(F67:F73)</f>
        <v>30.265999999999998</v>
      </c>
      <c r="G74" s="1414">
        <f>SUM(G67:G73)</f>
        <v>111.742</v>
      </c>
      <c r="H74" s="1415">
        <f>SUM(H67:H73)</f>
        <v>823.32600000000002</v>
      </c>
      <c r="I74" s="1416" t="s">
        <v>489</v>
      </c>
      <c r="J74" s="1417"/>
      <c r="L74" s="189"/>
      <c r="M74" s="169"/>
      <c r="N74" s="162"/>
      <c r="S74" s="11"/>
      <c r="T74" s="311"/>
      <c r="U74" s="11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11"/>
      <c r="AI74" s="15"/>
      <c r="AJ74" s="15"/>
      <c r="AK74" s="5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:59" ht="18" customHeight="1" thickBot="1">
      <c r="B75" s="109"/>
      <c r="E75" s="1418"/>
      <c r="F75" s="1419"/>
      <c r="G75" s="1420"/>
      <c r="H75" s="1421"/>
      <c r="I75" s="1422" t="s">
        <v>490</v>
      </c>
      <c r="J75" s="1423">
        <f>D73+D72+D71+D67+120+60+110+15</f>
        <v>835</v>
      </c>
      <c r="L75" s="325"/>
      <c r="M75" s="431"/>
      <c r="N75" s="161"/>
      <c r="S75" s="1296"/>
      <c r="T75" s="7"/>
      <c r="U75" s="16"/>
      <c r="V75" s="11"/>
      <c r="W75" s="11"/>
      <c r="X75" s="11"/>
      <c r="Y75" s="11"/>
      <c r="Z75" s="58"/>
      <c r="AA75" s="58"/>
      <c r="AB75" s="58"/>
      <c r="AC75" s="58"/>
      <c r="AD75" s="188"/>
      <c r="AE75" s="58"/>
      <c r="AF75" s="58"/>
      <c r="AG75" s="58"/>
      <c r="AH75" s="262"/>
      <c r="AI75" s="11"/>
      <c r="AJ75" s="11"/>
      <c r="AK75" s="8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ht="18.75" customHeight="1">
      <c r="B76" s="109"/>
      <c r="C76" s="285" t="s">
        <v>234</v>
      </c>
      <c r="D76" s="121"/>
      <c r="E76" s="72"/>
      <c r="F76" s="1424"/>
      <c r="G76" s="1424"/>
      <c r="H76" s="1425"/>
      <c r="I76" s="1426"/>
      <c r="J76" s="1426"/>
      <c r="L76" s="255"/>
      <c r="M76" s="169"/>
      <c r="N76" s="162"/>
      <c r="S76" s="325"/>
      <c r="T76" s="431"/>
      <c r="U76" s="1297"/>
      <c r="V76" s="11"/>
      <c r="W76" s="11"/>
      <c r="X76" s="11"/>
      <c r="Y76" s="11"/>
      <c r="Z76" s="58"/>
      <c r="AA76" s="58"/>
      <c r="AB76" s="261"/>
      <c r="AC76" s="58"/>
      <c r="AD76" s="58"/>
      <c r="AE76" s="58"/>
      <c r="AF76" s="58"/>
      <c r="AG76" s="58"/>
      <c r="AH76" s="262"/>
      <c r="AI76" s="15"/>
      <c r="AJ76" s="15"/>
      <c r="AK76" s="15"/>
      <c r="AL76" s="15"/>
      <c r="AM76" s="15"/>
      <c r="AN76" s="15"/>
      <c r="AO76" s="15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ht="18" customHeight="1">
      <c r="B77" s="109"/>
      <c r="C77" s="1404" t="s">
        <v>184</v>
      </c>
      <c r="D77" s="1357">
        <v>200</v>
      </c>
      <c r="E77" s="250">
        <v>3.6</v>
      </c>
      <c r="F77" s="251">
        <v>2.67</v>
      </c>
      <c r="G77" s="251">
        <v>19.600000000000001</v>
      </c>
      <c r="H77" s="249">
        <f>G77*4+F77*9+E77*4</f>
        <v>116.83000000000001</v>
      </c>
      <c r="I77" s="1427">
        <v>37</v>
      </c>
      <c r="J77" s="1405" t="s">
        <v>185</v>
      </c>
      <c r="S77" s="44"/>
      <c r="T77" s="7"/>
      <c r="U77" s="16"/>
      <c r="V77" s="11"/>
      <c r="W77" s="11"/>
      <c r="X77" s="11"/>
      <c r="Y77" s="11"/>
      <c r="Z77" s="58"/>
      <c r="AA77" s="58"/>
      <c r="AB77" s="58"/>
      <c r="AC77" s="58"/>
      <c r="AD77" s="58"/>
      <c r="AE77" s="58"/>
      <c r="AF77" s="432"/>
      <c r="AG77" s="58"/>
      <c r="AH77" s="262"/>
      <c r="AI77" s="63"/>
      <c r="AJ77" s="8"/>
      <c r="AK77" s="60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:59" ht="18.75" customHeight="1">
      <c r="B78" s="109"/>
      <c r="C78" s="1428" t="s">
        <v>230</v>
      </c>
      <c r="D78" s="1429">
        <v>60</v>
      </c>
      <c r="E78" s="430">
        <v>5.7930000000000001</v>
      </c>
      <c r="F78" s="827">
        <v>8.1479999999999997</v>
      </c>
      <c r="G78" s="827">
        <v>17.795999999999999</v>
      </c>
      <c r="H78" s="485">
        <f>G78*4+F78*9+E78*4</f>
        <v>167.68799999999999</v>
      </c>
      <c r="I78" s="1427">
        <v>27</v>
      </c>
      <c r="J78" s="1430" t="s">
        <v>232</v>
      </c>
      <c r="S78" s="16"/>
      <c r="T78" s="1555"/>
      <c r="U78" s="15"/>
      <c r="V78" s="11"/>
      <c r="W78" s="11"/>
      <c r="X78" s="11"/>
      <c r="Y78" s="11"/>
      <c r="Z78" s="1556"/>
      <c r="AA78" s="1556"/>
      <c r="AB78" s="1557"/>
      <c r="AC78" s="1556"/>
      <c r="AD78" s="1557"/>
      <c r="AE78" s="1557"/>
      <c r="AF78" s="1556"/>
      <c r="AG78" s="1556"/>
      <c r="AH78" s="1556"/>
      <c r="AI78" s="5"/>
      <c r="AJ78" s="5"/>
      <c r="AK78" s="5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:59" ht="18.75" customHeight="1" thickBot="1">
      <c r="B79" s="111"/>
      <c r="C79" s="1408" t="s">
        <v>491</v>
      </c>
      <c r="D79" s="1409">
        <v>100</v>
      </c>
      <c r="E79" s="839">
        <v>0.4</v>
      </c>
      <c r="F79" s="840">
        <v>0.4</v>
      </c>
      <c r="G79" s="841">
        <v>9.8000000000000007</v>
      </c>
      <c r="H79" s="817">
        <f>G79*4+F79*9+E79*4</f>
        <v>44.400000000000006</v>
      </c>
      <c r="I79" s="1431">
        <v>35</v>
      </c>
      <c r="J79" s="1432" t="s">
        <v>13</v>
      </c>
      <c r="S79" s="11"/>
      <c r="T79" s="1558"/>
      <c r="U79" s="11"/>
      <c r="V79" s="11"/>
      <c r="W79" s="11"/>
      <c r="X79" s="11"/>
      <c r="Y79" s="11"/>
      <c r="Z79" s="1559"/>
      <c r="AA79" s="1560"/>
      <c r="AB79" s="1561"/>
      <c r="AC79" s="1559"/>
      <c r="AD79" s="1562"/>
      <c r="AE79" s="1560"/>
      <c r="AF79" s="1560"/>
      <c r="AG79" s="1559"/>
      <c r="AH79" s="1563"/>
      <c r="AI79" s="21"/>
      <c r="AJ79" s="21"/>
      <c r="AK79" s="21"/>
      <c r="AL79" s="11"/>
      <c r="AM79" s="11"/>
      <c r="AN79" s="27"/>
      <c r="AO79" s="27"/>
      <c r="AP79" s="32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:59" ht="19.5" customHeight="1" thickBot="1">
      <c r="B80" s="1433" t="s">
        <v>492</v>
      </c>
      <c r="C80" s="46"/>
      <c r="D80" s="61"/>
      <c r="E80" s="1434">
        <f>SUM(E77:E79)</f>
        <v>9.793000000000001</v>
      </c>
      <c r="F80" s="1413">
        <f>SUM(F77:F79)</f>
        <v>11.218</v>
      </c>
      <c r="G80" s="1435">
        <f>SUM(G77:G79)</f>
        <v>47.195999999999998</v>
      </c>
      <c r="H80" s="1436">
        <f>SUM(H77:H79)</f>
        <v>328.91800000000001</v>
      </c>
      <c r="I80" s="1437" t="s">
        <v>489</v>
      </c>
      <c r="J80" s="1417"/>
      <c r="S80" s="11"/>
      <c r="T80" s="11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11"/>
      <c r="AI80" s="21"/>
      <c r="AJ80" s="21"/>
      <c r="AK80" s="21"/>
      <c r="AL80" s="11"/>
      <c r="AM80" s="11"/>
      <c r="AN80" s="20"/>
      <c r="AO80" s="20"/>
      <c r="AP80" s="32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:59" ht="20.25" customHeight="1" thickBot="1">
      <c r="B81" s="45"/>
      <c r="C81" s="46" t="s">
        <v>279</v>
      </c>
      <c r="D81" s="47"/>
      <c r="E81" s="248">
        <f>E74+E80</f>
        <v>35.256999999999998</v>
      </c>
      <c r="F81" s="487">
        <f>F74+F80</f>
        <v>41.483999999999995</v>
      </c>
      <c r="G81" s="487">
        <f>G74+G80</f>
        <v>158.93799999999999</v>
      </c>
      <c r="H81" s="488">
        <f>H74+H80</f>
        <v>1152.2440000000001</v>
      </c>
      <c r="I81" s="1438" t="s">
        <v>493</v>
      </c>
      <c r="J81" s="1439">
        <f>D77+D78+D79</f>
        <v>360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K81" s="21"/>
      <c r="AL81" s="11"/>
      <c r="AM81" s="11"/>
      <c r="AN81" s="20"/>
      <c r="AO81" s="20"/>
      <c r="AP81" s="3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:59" ht="15.75" thickBot="1">
      <c r="B82" s="49"/>
      <c r="C82" s="50" t="s">
        <v>14</v>
      </c>
      <c r="D82" s="51"/>
      <c r="E82" s="489">
        <v>36</v>
      </c>
      <c r="F82" s="490">
        <v>36.799999999999997</v>
      </c>
      <c r="G82" s="860">
        <v>153.19999999999999</v>
      </c>
      <c r="H82" s="1440">
        <v>1088</v>
      </c>
      <c r="I82" s="1422" t="s">
        <v>494</v>
      </c>
      <c r="J82" s="1441"/>
      <c r="R82" s="19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K82" s="21"/>
      <c r="AL82" s="11"/>
      <c r="AM82" s="11"/>
      <c r="AN82" s="7"/>
      <c r="AO82" s="7"/>
      <c r="AP82" s="32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:59">
      <c r="R83" s="187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K83" s="21"/>
      <c r="AL83" s="11"/>
      <c r="AM83" s="11"/>
      <c r="AN83" s="20"/>
      <c r="AO83" s="20"/>
      <c r="AP83" s="32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:59" ht="12" customHeight="1" thickBot="1">
      <c r="R84" s="168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K84" s="15"/>
      <c r="AL84" s="11"/>
      <c r="AM84" s="11"/>
      <c r="AN84" s="20"/>
      <c r="AO84" s="20"/>
      <c r="AP84" s="32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:59" ht="16.5" customHeight="1" thickBot="1">
      <c r="B85" s="1365" t="s">
        <v>467</v>
      </c>
      <c r="C85" s="121"/>
      <c r="D85" s="1366" t="s">
        <v>468</v>
      </c>
      <c r="E85" s="917" t="s">
        <v>469</v>
      </c>
      <c r="F85" s="917"/>
      <c r="G85" s="917"/>
      <c r="H85" s="1367" t="s">
        <v>470</v>
      </c>
      <c r="I85" s="1368" t="s">
        <v>471</v>
      </c>
      <c r="J85" s="1369" t="s">
        <v>472</v>
      </c>
      <c r="R85" s="187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J85" s="11"/>
      <c r="AK85" s="15"/>
      <c r="AL85" s="11"/>
      <c r="AM85" s="11"/>
      <c r="AN85" s="20"/>
      <c r="AO85" s="20"/>
      <c r="AP85" s="32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:59" ht="15" customHeight="1">
      <c r="B86" s="1370" t="s">
        <v>473</v>
      </c>
      <c r="C86" s="1371" t="s">
        <v>474</v>
      </c>
      <c r="D86" s="1372" t="s">
        <v>475</v>
      </c>
      <c r="E86" s="1373" t="s">
        <v>476</v>
      </c>
      <c r="F86" s="1373" t="s">
        <v>73</v>
      </c>
      <c r="G86" s="1373" t="s">
        <v>74</v>
      </c>
      <c r="H86" s="1374" t="s">
        <v>477</v>
      </c>
      <c r="I86" s="1375" t="s">
        <v>478</v>
      </c>
      <c r="J86" s="1376" t="s">
        <v>479</v>
      </c>
      <c r="L86" s="313"/>
      <c r="M86" s="3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11"/>
      <c r="AB86" s="11"/>
      <c r="AC86" s="11"/>
      <c r="AD86" s="11"/>
      <c r="AE86" s="11"/>
      <c r="AF86" s="11"/>
      <c r="AG86" s="11"/>
      <c r="AH86" s="11"/>
      <c r="AJ86" s="11"/>
      <c r="AK86" s="15"/>
      <c r="AL86" s="11"/>
      <c r="AM86" s="11"/>
      <c r="AN86" s="20"/>
      <c r="AO86" s="20"/>
      <c r="AP86" s="32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:59" ht="13.5" customHeight="1" thickBot="1">
      <c r="B87" s="1377"/>
      <c r="C87" s="1442"/>
      <c r="D87" s="1443"/>
      <c r="E87" s="1380" t="s">
        <v>6</v>
      </c>
      <c r="F87" s="1380" t="s">
        <v>7</v>
      </c>
      <c r="G87" s="1380" t="s">
        <v>8</v>
      </c>
      <c r="H87" s="1381" t="s">
        <v>480</v>
      </c>
      <c r="I87" s="1382" t="s">
        <v>481</v>
      </c>
      <c r="J87" s="1383" t="s">
        <v>482</v>
      </c>
      <c r="L87" s="42"/>
      <c r="M87" s="32"/>
      <c r="N87" s="32"/>
      <c r="O87" s="20"/>
      <c r="P87" s="20"/>
      <c r="Q87" s="20"/>
      <c r="R87" s="21"/>
      <c r="S87" s="21"/>
      <c r="T87" s="84"/>
      <c r="U87" s="20"/>
      <c r="V87" s="20"/>
      <c r="W87" s="21"/>
      <c r="X87" s="20"/>
      <c r="Y87" s="20"/>
      <c r="Z87" s="20"/>
      <c r="AA87" s="20"/>
      <c r="AB87" s="11"/>
      <c r="AC87" s="11"/>
      <c r="AD87" s="11"/>
      <c r="AE87" s="11"/>
      <c r="AF87" s="11"/>
      <c r="AG87" s="11"/>
      <c r="AH87" s="11"/>
      <c r="AJ87" s="11"/>
      <c r="AK87" s="15"/>
      <c r="AL87" s="11"/>
      <c r="AM87" s="11"/>
      <c r="AN87" s="27"/>
      <c r="AO87" s="20"/>
      <c r="AP87" s="32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:59" ht="18" customHeight="1">
      <c r="B88" s="1444"/>
      <c r="C88" s="286" t="s">
        <v>233</v>
      </c>
      <c r="D88" s="1384"/>
      <c r="E88" s="1385"/>
      <c r="F88" s="1386"/>
      <c r="G88" s="1386"/>
      <c r="H88" s="1387"/>
      <c r="I88" s="1445"/>
      <c r="J88" s="1446"/>
      <c r="L88" s="1650"/>
      <c r="M88" s="169"/>
      <c r="N88" s="1651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11"/>
      <c r="AC88" s="11"/>
      <c r="AD88" s="11"/>
      <c r="AE88" s="11"/>
      <c r="AF88" s="11"/>
      <c r="AG88" s="11"/>
      <c r="AH88" s="11"/>
      <c r="AJ88" s="15"/>
      <c r="AK88" s="15"/>
      <c r="AL88" s="11"/>
      <c r="AM88" s="11"/>
      <c r="AN88" s="20"/>
      <c r="AO88" s="20"/>
      <c r="AP88" s="32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:59" ht="16.5" customHeight="1">
      <c r="B89" s="109"/>
      <c r="C89" s="1447" t="s">
        <v>294</v>
      </c>
      <c r="D89" s="1524">
        <v>250</v>
      </c>
      <c r="E89" s="430">
        <v>4.4880000000000004</v>
      </c>
      <c r="F89" s="827">
        <v>5.9880000000000004</v>
      </c>
      <c r="G89" s="827">
        <v>12.72</v>
      </c>
      <c r="H89" s="485">
        <f>G89*4+F89*9+E89*4</f>
        <v>122.724</v>
      </c>
      <c r="I89" s="1449">
        <v>3</v>
      </c>
      <c r="J89" s="1400" t="s">
        <v>495</v>
      </c>
      <c r="L89" s="1652"/>
      <c r="M89" s="169"/>
      <c r="N89" s="1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11"/>
      <c r="AB89" s="11"/>
      <c r="AC89" s="11"/>
      <c r="AD89" s="11"/>
      <c r="AE89" s="11"/>
      <c r="AF89" s="11"/>
      <c r="AG89" s="11"/>
      <c r="AH89" s="11"/>
      <c r="AJ89" s="15"/>
      <c r="AK89" s="21"/>
      <c r="AL89" s="11"/>
      <c r="AM89" s="11"/>
      <c r="AN89" s="20"/>
      <c r="AO89" s="20"/>
      <c r="AP89" s="32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:59" ht="16.5" customHeight="1">
      <c r="B90" s="1450" t="s">
        <v>484</v>
      </c>
      <c r="C90" s="1451" t="s">
        <v>300</v>
      </c>
      <c r="D90" s="1357" t="s">
        <v>399</v>
      </c>
      <c r="E90" s="830">
        <v>11.763999999999999</v>
      </c>
      <c r="F90" s="831">
        <v>10.757999999999999</v>
      </c>
      <c r="G90" s="1713">
        <v>10.141999999999999</v>
      </c>
      <c r="H90" s="817">
        <f>G90*4+F90*9+E90*4</f>
        <v>184.44599999999997</v>
      </c>
      <c r="I90" s="1453">
        <v>11</v>
      </c>
      <c r="J90" s="1405" t="s">
        <v>299</v>
      </c>
      <c r="L90" s="1652"/>
      <c r="M90" s="169"/>
      <c r="N90" s="16"/>
      <c r="O90" s="5"/>
      <c r="P90" s="5"/>
      <c r="Q90" s="11"/>
      <c r="R90" s="11"/>
      <c r="S90" s="1553"/>
      <c r="T90" s="1553"/>
      <c r="U90" s="1553"/>
      <c r="V90" s="1553"/>
      <c r="W90" s="58"/>
      <c r="X90" s="432"/>
      <c r="Y90" s="58"/>
      <c r="Z90" s="58"/>
      <c r="AA90" s="1329"/>
      <c r="AB90" s="11"/>
      <c r="AC90" s="11"/>
      <c r="AD90" s="11"/>
      <c r="AE90" s="11"/>
      <c r="AF90" s="11"/>
      <c r="AG90" s="11"/>
      <c r="AH90" s="11"/>
      <c r="AJ90" s="15"/>
      <c r="AK90" s="21"/>
      <c r="AL90" s="11"/>
      <c r="AM90" s="11"/>
      <c r="AN90" s="20"/>
      <c r="AO90" s="11"/>
      <c r="AP90" s="32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:59" ht="18.75" customHeight="1">
      <c r="B91" s="1396" t="s">
        <v>486</v>
      </c>
      <c r="C91" s="1454" t="s">
        <v>496</v>
      </c>
      <c r="D91" s="1393" t="s">
        <v>398</v>
      </c>
      <c r="E91" s="814">
        <v>2.214</v>
      </c>
      <c r="F91" s="815">
        <v>5.3630000000000004</v>
      </c>
      <c r="G91" s="816">
        <v>18.843</v>
      </c>
      <c r="H91" s="817">
        <f>G91*4+F91*9+E91*4</f>
        <v>132.495</v>
      </c>
      <c r="I91" s="1453">
        <v>22</v>
      </c>
      <c r="J91" s="1395" t="s">
        <v>360</v>
      </c>
      <c r="L91" s="1652"/>
      <c r="M91" s="169"/>
      <c r="N91" s="4"/>
      <c r="O91" s="5"/>
      <c r="P91" s="5"/>
      <c r="Q91" s="11"/>
      <c r="R91" s="11"/>
      <c r="S91" s="1553"/>
      <c r="T91" s="1553"/>
      <c r="U91" s="1553"/>
      <c r="V91" s="1553"/>
      <c r="W91" s="58"/>
      <c r="X91" s="432"/>
      <c r="Y91" s="432"/>
      <c r="Z91" s="58"/>
      <c r="AA91" s="58"/>
      <c r="AB91" s="11"/>
      <c r="AC91" s="11"/>
      <c r="AD91" s="11"/>
      <c r="AE91" s="11"/>
      <c r="AF91" s="11"/>
      <c r="AG91" s="11"/>
      <c r="AH91" s="11"/>
      <c r="AJ91" s="15"/>
      <c r="AK91" s="15"/>
      <c r="AL91" s="11"/>
      <c r="AM91" s="11"/>
      <c r="AN91" s="20"/>
      <c r="AO91" s="20"/>
      <c r="AP91" s="32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:59" ht="17.25" customHeight="1">
      <c r="B92" s="109"/>
      <c r="C92" s="1455" t="s">
        <v>497</v>
      </c>
      <c r="D92" s="1390"/>
      <c r="E92" s="821">
        <v>2.476</v>
      </c>
      <c r="F92" s="822">
        <v>2.8410000000000002</v>
      </c>
      <c r="G92" s="823">
        <v>4.58</v>
      </c>
      <c r="H92" s="824">
        <f>G92*4+F92*9+E92*4</f>
        <v>53.793000000000006</v>
      </c>
      <c r="I92" s="1449"/>
      <c r="J92" s="1400" t="s">
        <v>284</v>
      </c>
      <c r="L92" s="1652"/>
      <c r="M92" s="169"/>
      <c r="N92" s="16"/>
      <c r="O92" s="5"/>
      <c r="P92" s="5"/>
      <c r="Q92" s="11"/>
      <c r="R92" s="11"/>
      <c r="S92" s="262"/>
      <c r="T92" s="1295"/>
      <c r="U92" s="1293"/>
      <c r="V92" s="1294"/>
      <c r="W92" s="262"/>
      <c r="X92" s="1293"/>
      <c r="Y92" s="262"/>
      <c r="Z92" s="262"/>
      <c r="AA92" s="262"/>
      <c r="AB92" s="11"/>
      <c r="AC92" s="11"/>
      <c r="AD92" s="11"/>
      <c r="AE92" s="11"/>
      <c r="AF92" s="11"/>
      <c r="AG92" s="11"/>
      <c r="AH92" s="11"/>
      <c r="AJ92" s="24"/>
      <c r="AK92" s="15"/>
      <c r="AL92" s="11"/>
      <c r="AM92" s="11"/>
      <c r="AN92" s="7"/>
      <c r="AO92" s="7"/>
      <c r="AP92" s="15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:59" ht="17.25" customHeight="1">
      <c r="B93" s="1403" t="s">
        <v>16</v>
      </c>
      <c r="C93" s="1451" t="s">
        <v>228</v>
      </c>
      <c r="D93" s="1357">
        <v>200</v>
      </c>
      <c r="E93" s="430">
        <v>1</v>
      </c>
      <c r="F93" s="827">
        <v>0</v>
      </c>
      <c r="G93" s="827">
        <v>20.92</v>
      </c>
      <c r="H93" s="485">
        <f t="shared" ref="H93" si="1">G93*4+F93*9+E93*4</f>
        <v>87.68</v>
      </c>
      <c r="I93" s="1399">
        <v>39</v>
      </c>
      <c r="J93" s="1405" t="s">
        <v>9</v>
      </c>
      <c r="L93" s="1652"/>
      <c r="M93" s="169"/>
      <c r="N93" s="16"/>
      <c r="O93" s="5"/>
      <c r="P93" s="5"/>
      <c r="Q93" s="11"/>
      <c r="R93" s="11"/>
      <c r="S93" s="58"/>
      <c r="T93" s="262"/>
      <c r="U93" s="262"/>
      <c r="V93" s="262"/>
      <c r="W93" s="262"/>
      <c r="X93" s="262"/>
      <c r="Y93" s="262"/>
      <c r="Z93" s="262"/>
      <c r="AA93" s="262"/>
      <c r="AB93" s="15"/>
      <c r="AC93" s="11"/>
      <c r="AD93" s="11"/>
      <c r="AE93" s="11"/>
      <c r="AF93" s="11"/>
      <c r="AG93" s="11"/>
      <c r="AH93" s="11"/>
      <c r="AJ93" s="24"/>
      <c r="AK93" s="15"/>
      <c r="AL93" s="11"/>
      <c r="AM93" s="11"/>
      <c r="AN93" s="7"/>
      <c r="AO93" s="7"/>
      <c r="AP93" s="32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:59" ht="17.25" customHeight="1">
      <c r="B94" s="1406" t="s">
        <v>498</v>
      </c>
      <c r="C94" s="1451" t="s">
        <v>11</v>
      </c>
      <c r="D94" s="1357">
        <v>40</v>
      </c>
      <c r="E94" s="430">
        <v>2.04</v>
      </c>
      <c r="F94" s="827">
        <v>0.34</v>
      </c>
      <c r="G94" s="827">
        <v>19.036000000000001</v>
      </c>
      <c r="H94" s="485">
        <f>G94*4+F94*9+E94*4</f>
        <v>87.364000000000004</v>
      </c>
      <c r="I94" s="1407">
        <v>33</v>
      </c>
      <c r="J94" s="1405" t="s">
        <v>10</v>
      </c>
      <c r="L94" s="1652"/>
      <c r="M94" s="169"/>
      <c r="N94" s="16"/>
      <c r="O94" s="5"/>
      <c r="P94" s="5"/>
      <c r="Q94" s="11"/>
      <c r="R94" s="11"/>
      <c r="S94" s="440"/>
      <c r="T94" s="261"/>
      <c r="U94" s="261"/>
      <c r="V94" s="261"/>
      <c r="W94" s="844"/>
      <c r="X94" s="261"/>
      <c r="Y94" s="261"/>
      <c r="Z94" s="844"/>
      <c r="AA94" s="262"/>
      <c r="AB94" s="15"/>
      <c r="AC94" s="11"/>
      <c r="AD94" s="11"/>
      <c r="AE94" s="11"/>
      <c r="AF94" s="11"/>
      <c r="AG94" s="11"/>
      <c r="AH94" s="11"/>
      <c r="AJ94" s="15"/>
      <c r="AK94" s="15"/>
      <c r="AL94" s="11"/>
      <c r="AM94" s="11"/>
      <c r="AN94" s="20"/>
      <c r="AO94" s="20"/>
      <c r="AP94" s="32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:59" ht="15.75" customHeight="1" thickBot="1">
      <c r="B95" s="109"/>
      <c r="C95" s="939" t="s">
        <v>12</v>
      </c>
      <c r="D95" s="1409">
        <v>50</v>
      </c>
      <c r="E95" s="367">
        <v>2.8250000000000002</v>
      </c>
      <c r="F95" s="368">
        <v>0.6</v>
      </c>
      <c r="G95" s="368">
        <v>20.925000000000001</v>
      </c>
      <c r="H95" s="369">
        <f>G95*4+F95*9+E95*4</f>
        <v>100.4</v>
      </c>
      <c r="I95" s="1491">
        <v>32</v>
      </c>
      <c r="J95" s="1410" t="s">
        <v>10</v>
      </c>
      <c r="L95" s="11"/>
      <c r="M95" s="186"/>
      <c r="N95" s="11"/>
      <c r="O95" s="5"/>
      <c r="P95" s="5"/>
      <c r="Q95" s="11"/>
      <c r="R95" s="11"/>
      <c r="S95" s="58"/>
      <c r="T95" s="58"/>
      <c r="U95" s="58"/>
      <c r="V95" s="58"/>
      <c r="W95" s="58"/>
      <c r="X95" s="58"/>
      <c r="Y95" s="58"/>
      <c r="Z95" s="58"/>
      <c r="AA95" s="262"/>
      <c r="AB95" s="15"/>
      <c r="AC95" s="11"/>
      <c r="AD95" s="11"/>
      <c r="AE95" s="11"/>
      <c r="AF95" s="11"/>
      <c r="AG95" s="11"/>
      <c r="AH95" s="11"/>
      <c r="AJ95" s="15"/>
      <c r="AK95" s="15"/>
      <c r="AL95" s="11"/>
      <c r="AM95" s="11"/>
      <c r="AN95" s="20"/>
      <c r="AO95" s="20"/>
      <c r="AP95" s="32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:59" ht="22.5" customHeight="1">
      <c r="B96" s="109"/>
      <c r="D96" s="253"/>
      <c r="E96" s="1412">
        <f>SUM(E89:E95)</f>
        <v>26.806999999999995</v>
      </c>
      <c r="F96" s="1413">
        <f>SUM(F89:F95)</f>
        <v>25.89</v>
      </c>
      <c r="G96" s="1414">
        <f>SUM(G89:G95)</f>
        <v>107.166</v>
      </c>
      <c r="H96" s="1415">
        <f>SUM(H89:H95)</f>
        <v>768.90199999999993</v>
      </c>
      <c r="I96" s="1416" t="s">
        <v>489</v>
      </c>
      <c r="J96" s="1417"/>
      <c r="L96" s="1650"/>
      <c r="M96" s="326"/>
      <c r="N96" s="4"/>
      <c r="O96" s="5"/>
      <c r="P96" s="5"/>
      <c r="Q96" s="11"/>
      <c r="R96" s="11"/>
      <c r="S96" s="58"/>
      <c r="T96" s="58"/>
      <c r="U96" s="58"/>
      <c r="V96" s="58"/>
      <c r="W96" s="58"/>
      <c r="X96" s="58"/>
      <c r="Y96" s="58"/>
      <c r="Z96" s="58"/>
      <c r="AA96" s="262"/>
      <c r="AB96" s="11"/>
      <c r="AC96" s="11"/>
      <c r="AD96" s="11"/>
      <c r="AE96" s="11"/>
      <c r="AF96" s="11"/>
      <c r="AG96" s="11"/>
      <c r="AH96" s="11"/>
      <c r="AJ96" s="15"/>
      <c r="AK96" s="15"/>
      <c r="AL96" s="11"/>
      <c r="AM96" s="11"/>
      <c r="AN96" s="31"/>
      <c r="AO96" s="20"/>
      <c r="AP96" s="32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:59" ht="20.25" customHeight="1" thickBot="1">
      <c r="B97" s="1411" t="s">
        <v>488</v>
      </c>
      <c r="E97" s="1418"/>
      <c r="F97" s="1419"/>
      <c r="G97" s="1420"/>
      <c r="H97" s="1421"/>
      <c r="I97" s="1422" t="s">
        <v>490</v>
      </c>
      <c r="J97" s="1423">
        <f>D89+D93+D94+D95+100+20+180</f>
        <v>840</v>
      </c>
      <c r="L97" s="1653"/>
      <c r="M97" s="174"/>
      <c r="N97" s="1297"/>
      <c r="O97" s="58"/>
      <c r="P97" s="58"/>
      <c r="Q97" s="58"/>
      <c r="R97" s="1292"/>
      <c r="S97" s="58"/>
      <c r="T97" s="58"/>
      <c r="U97" s="58"/>
      <c r="V97" s="58"/>
      <c r="W97" s="188"/>
      <c r="X97" s="58"/>
      <c r="Y97" s="58"/>
      <c r="Z97" s="58"/>
      <c r="AA97" s="262"/>
      <c r="AB97" s="11"/>
      <c r="AC97" s="11"/>
      <c r="AD97" s="11"/>
      <c r="AE97" s="11"/>
      <c r="AF97" s="11"/>
      <c r="AG97" s="11"/>
      <c r="AH97" s="11"/>
      <c r="AJ97" s="15"/>
      <c r="AK97" s="15"/>
      <c r="AL97" s="11"/>
      <c r="AM97" s="11"/>
      <c r="AN97" s="20"/>
      <c r="AO97" s="20"/>
      <c r="AP97" s="32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:59" ht="18" customHeight="1">
      <c r="B98" s="109"/>
      <c r="C98" s="285" t="s">
        <v>234</v>
      </c>
      <c r="D98" s="121"/>
      <c r="E98" s="72"/>
      <c r="F98" s="1424"/>
      <c r="G98" s="1424"/>
      <c r="H98" s="1425"/>
      <c r="I98" s="1426"/>
      <c r="J98" s="1426"/>
      <c r="L98" s="1650"/>
      <c r="M98" s="174"/>
      <c r="N98" s="4"/>
      <c r="O98" s="5"/>
      <c r="P98" s="5"/>
      <c r="Q98" s="11"/>
      <c r="R98" s="11"/>
      <c r="S98" s="188"/>
      <c r="T98" s="188"/>
      <c r="U98" s="844"/>
      <c r="V98" s="188"/>
      <c r="W98" s="188"/>
      <c r="X98" s="188"/>
      <c r="Y98" s="188"/>
      <c r="Z98" s="188"/>
      <c r="AA98" s="1656"/>
      <c r="AB98" s="175"/>
      <c r="AC98" s="175"/>
      <c r="AD98" s="11"/>
      <c r="AE98" s="11"/>
      <c r="AF98" s="11"/>
      <c r="AG98" s="11"/>
      <c r="AH98" s="11"/>
      <c r="AJ98" s="15"/>
      <c r="AK98" s="15"/>
      <c r="AL98" s="11"/>
      <c r="AM98" s="11"/>
      <c r="AN98" s="20"/>
      <c r="AO98" s="20"/>
      <c r="AP98" s="32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:59" ht="18.75" customHeight="1">
      <c r="B99" s="109"/>
      <c r="C99" s="845" t="s">
        <v>20</v>
      </c>
      <c r="D99" s="1357">
        <v>200</v>
      </c>
      <c r="E99" s="315">
        <v>7.0000000000000007E-2</v>
      </c>
      <c r="F99" s="316">
        <v>0.02</v>
      </c>
      <c r="G99" s="316">
        <v>15</v>
      </c>
      <c r="H99" s="317">
        <f>G99*4+F99*9+E99*4</f>
        <v>60.46</v>
      </c>
      <c r="I99" s="1427">
        <v>41</v>
      </c>
      <c r="J99" s="1400" t="s">
        <v>19</v>
      </c>
      <c r="L99" s="1652"/>
      <c r="M99" s="169"/>
      <c r="N99" s="1297"/>
      <c r="O99" s="5"/>
      <c r="P99" s="5"/>
      <c r="Q99" s="11"/>
      <c r="R99" s="11"/>
      <c r="S99" s="188"/>
      <c r="T99" s="188"/>
      <c r="U99" s="844"/>
      <c r="V99" s="188"/>
      <c r="W99" s="188"/>
      <c r="X99" s="188"/>
      <c r="Y99" s="188"/>
      <c r="Z99" s="188"/>
      <c r="AA99" s="1656"/>
      <c r="AB99" s="175"/>
      <c r="AC99" s="175"/>
      <c r="AD99" s="11"/>
      <c r="AE99" s="11"/>
      <c r="AF99" s="11"/>
      <c r="AG99" s="11"/>
      <c r="AH99" s="11"/>
      <c r="AJ99" s="21"/>
      <c r="AK99" s="21"/>
      <c r="AL99" s="11"/>
      <c r="AM99" s="11"/>
      <c r="AN99" s="20"/>
      <c r="AO99" s="20"/>
      <c r="AP99" s="73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:59" ht="18.75" customHeight="1">
      <c r="B100" s="109"/>
      <c r="C100" s="1456" t="s">
        <v>247</v>
      </c>
      <c r="D100" s="1457">
        <v>100</v>
      </c>
      <c r="E100" s="345">
        <v>10</v>
      </c>
      <c r="F100" s="321">
        <v>7.9340000000000002</v>
      </c>
      <c r="G100" s="321">
        <v>9.25</v>
      </c>
      <c r="H100" s="322">
        <f>G100*4+F100*9+E100*4</f>
        <v>148.40600000000001</v>
      </c>
      <c r="I100" s="1427">
        <v>29</v>
      </c>
      <c r="J100" s="1458" t="s">
        <v>499</v>
      </c>
      <c r="L100" s="1654"/>
      <c r="M100" s="7"/>
      <c r="N100" s="16"/>
      <c r="O100" s="5"/>
      <c r="P100" s="5"/>
      <c r="Q100" s="11"/>
      <c r="R100" s="11"/>
      <c r="S100" s="188"/>
      <c r="T100" s="188"/>
      <c r="U100" s="188"/>
      <c r="V100" s="188"/>
      <c r="W100" s="188"/>
      <c r="X100" s="188"/>
      <c r="Y100" s="441"/>
      <c r="Z100" s="188"/>
      <c r="AA100" s="1656"/>
      <c r="AB100" s="175"/>
      <c r="AC100" s="175"/>
      <c r="AD100" s="11"/>
      <c r="AE100" s="11"/>
      <c r="AF100" s="11"/>
      <c r="AG100" s="11"/>
      <c r="AH100" s="11"/>
      <c r="AJ100" s="21"/>
      <c r="AK100" s="21"/>
      <c r="AL100" s="11"/>
      <c r="AM100" s="11"/>
      <c r="AN100" s="20"/>
      <c r="AO100" s="20"/>
      <c r="AP100" s="32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59" ht="20.25" customHeight="1" thickBot="1">
      <c r="B101" s="109"/>
      <c r="C101" s="1525" t="s">
        <v>491</v>
      </c>
      <c r="D101" s="1393">
        <v>80</v>
      </c>
      <c r="E101" s="319">
        <v>0.32</v>
      </c>
      <c r="F101" s="320">
        <v>0.32</v>
      </c>
      <c r="G101" s="321">
        <v>7.84</v>
      </c>
      <c r="H101" s="322">
        <f>G101*4+F101*9+E101*4</f>
        <v>35.520000000000003</v>
      </c>
      <c r="I101" s="1431">
        <v>35</v>
      </c>
      <c r="J101" s="1432" t="s">
        <v>13</v>
      </c>
      <c r="L101" s="16"/>
      <c r="M101" s="1300"/>
      <c r="N101" s="168"/>
      <c r="O101" s="193"/>
      <c r="P101" s="193"/>
      <c r="Q101" s="175"/>
      <c r="R101" s="11"/>
      <c r="S101" s="1690"/>
      <c r="T101" s="1691"/>
      <c r="U101" s="1691"/>
      <c r="V101" s="1690"/>
      <c r="W101" s="1692"/>
      <c r="X101" s="1691"/>
      <c r="Y101" s="1691"/>
      <c r="Z101" s="1690"/>
      <c r="AA101" s="1690"/>
      <c r="AB101" s="175"/>
      <c r="AC101" s="175"/>
      <c r="AD101" s="11"/>
      <c r="AE101" s="11"/>
      <c r="AF101" s="11"/>
      <c r="AG101" s="11"/>
      <c r="AH101" s="11"/>
      <c r="AJ101" s="15"/>
      <c r="AK101" s="15"/>
      <c r="AL101" s="11"/>
      <c r="AM101" s="11"/>
      <c r="AN101" s="20"/>
      <c r="AO101" s="20"/>
      <c r="AP101" s="32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59" ht="17.25" customHeight="1" thickBot="1">
      <c r="B102" s="1526" t="s">
        <v>492</v>
      </c>
      <c r="C102" s="496"/>
      <c r="D102" s="633"/>
      <c r="E102" s="1434">
        <f>SUM(E99:E101)</f>
        <v>10.39</v>
      </c>
      <c r="F102" s="1413">
        <f>SUM(F99:F101)</f>
        <v>8.2739999999999991</v>
      </c>
      <c r="G102" s="1435">
        <f>SUM(G99:G101)</f>
        <v>32.090000000000003</v>
      </c>
      <c r="H102" s="1436">
        <f>SUM(H99:H101)</f>
        <v>244.38600000000002</v>
      </c>
      <c r="I102" s="1437" t="s">
        <v>489</v>
      </c>
      <c r="J102" s="1417"/>
      <c r="L102" s="11"/>
      <c r="M102" s="1303"/>
      <c r="N102" s="175"/>
      <c r="O102" s="193"/>
      <c r="P102" s="193"/>
      <c r="Q102" s="175"/>
      <c r="R102" s="11"/>
      <c r="S102" s="1305"/>
      <c r="T102" s="1304"/>
      <c r="U102" s="1299"/>
      <c r="V102" s="1305"/>
      <c r="W102" s="1299"/>
      <c r="X102" s="1304"/>
      <c r="Y102" s="1304"/>
      <c r="Z102" s="1305"/>
      <c r="AA102" s="1664"/>
      <c r="AB102" s="175"/>
      <c r="AC102" s="175"/>
      <c r="AD102" s="11"/>
      <c r="AE102" s="11"/>
      <c r="AF102" s="11"/>
      <c r="AG102" s="11"/>
      <c r="AH102" s="11"/>
      <c r="AJ102" s="21"/>
      <c r="AK102" s="21"/>
      <c r="AL102" s="11"/>
      <c r="AM102" s="11"/>
      <c r="AN102" s="20"/>
      <c r="AO102" s="20"/>
      <c r="AP102" s="32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59" ht="17.25" customHeight="1" thickBot="1">
      <c r="B103" s="45"/>
      <c r="C103" s="46" t="s">
        <v>279</v>
      </c>
      <c r="D103" s="47"/>
      <c r="E103" s="491">
        <f>E96+E102</f>
        <v>37.196999999999996</v>
      </c>
      <c r="F103" s="196">
        <f>F96+F102</f>
        <v>34.164000000000001</v>
      </c>
      <c r="G103" s="196">
        <f>G96+G102</f>
        <v>139.256</v>
      </c>
      <c r="H103" s="492">
        <f>H96+H102</f>
        <v>1013.288</v>
      </c>
      <c r="I103" s="1438" t="s">
        <v>493</v>
      </c>
      <c r="J103" s="1439">
        <f>D99+D100+D101</f>
        <v>380</v>
      </c>
      <c r="L103" s="11"/>
      <c r="M103" s="175"/>
      <c r="N103" s="193"/>
      <c r="O103" s="193"/>
      <c r="P103" s="193"/>
      <c r="Q103" s="193"/>
      <c r="R103" s="5"/>
      <c r="S103" s="193"/>
      <c r="T103" s="193"/>
      <c r="U103" s="193"/>
      <c r="V103" s="193"/>
      <c r="W103" s="193"/>
      <c r="X103" s="193"/>
      <c r="Y103" s="193"/>
      <c r="Z103" s="193"/>
      <c r="AA103" s="175"/>
      <c r="AB103" s="175"/>
      <c r="AC103" s="175"/>
      <c r="AD103" s="11"/>
      <c r="AE103" s="11"/>
      <c r="AF103" s="11"/>
      <c r="AG103" s="11"/>
      <c r="AH103" s="11"/>
      <c r="AJ103" s="15"/>
      <c r="AK103" s="15"/>
      <c r="AL103" s="11"/>
      <c r="AM103" s="11"/>
      <c r="AN103" s="43"/>
      <c r="AO103" s="20"/>
      <c r="AP103" s="32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59" ht="17.25" customHeight="1" thickBot="1">
      <c r="B104" s="49"/>
      <c r="C104" s="50" t="s">
        <v>14</v>
      </c>
      <c r="D104" s="51"/>
      <c r="E104" s="489">
        <v>36</v>
      </c>
      <c r="F104" s="490">
        <v>36.799999999999997</v>
      </c>
      <c r="G104" s="860">
        <v>153.19999999999999</v>
      </c>
      <c r="H104" s="1440">
        <v>1088</v>
      </c>
      <c r="I104" s="1422" t="s">
        <v>494</v>
      </c>
      <c r="J104" s="1441"/>
      <c r="L104" s="11"/>
      <c r="M104" s="175"/>
      <c r="N104" s="193"/>
      <c r="O104" s="193"/>
      <c r="P104" s="193"/>
      <c r="Q104" s="193"/>
      <c r="R104" s="5"/>
      <c r="S104" s="193"/>
      <c r="T104" s="193"/>
      <c r="U104" s="193"/>
      <c r="V104" s="193"/>
      <c r="W104" s="193"/>
      <c r="X104" s="193"/>
      <c r="Y104" s="193"/>
      <c r="Z104" s="193"/>
      <c r="AA104" s="175"/>
      <c r="AB104" s="175"/>
      <c r="AC104" s="175"/>
      <c r="AD104" s="11"/>
      <c r="AE104" s="11"/>
      <c r="AF104" s="11"/>
      <c r="AG104" s="11"/>
      <c r="AH104" s="11"/>
      <c r="AJ104" s="15"/>
      <c r="AK104" s="15"/>
      <c r="AL104" s="11"/>
      <c r="AM104" s="11"/>
      <c r="AN104" s="20"/>
      <c r="AO104" s="20"/>
      <c r="AP104" s="32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59" ht="18" customHeight="1">
      <c r="L105" s="5"/>
      <c r="M105" s="193"/>
      <c r="N105" s="193"/>
      <c r="O105" s="193"/>
      <c r="P105" s="193"/>
      <c r="Q105" s="175"/>
      <c r="R105" s="11"/>
      <c r="S105" s="175"/>
      <c r="T105" s="175"/>
      <c r="U105" s="175"/>
      <c r="V105" s="175"/>
      <c r="W105" s="156"/>
      <c r="X105" s="156"/>
      <c r="Y105" s="156"/>
      <c r="Z105" s="156"/>
      <c r="AA105" s="156"/>
      <c r="AB105" s="175"/>
      <c r="AC105" s="175"/>
      <c r="AD105" s="11"/>
      <c r="AE105" s="11"/>
      <c r="AF105" s="11"/>
      <c r="AG105" s="11"/>
      <c r="AH105" s="11"/>
      <c r="AJ105" s="15"/>
      <c r="AK105" s="15"/>
      <c r="AL105" s="11"/>
      <c r="AM105" s="11"/>
      <c r="AN105" s="20"/>
      <c r="AO105" s="20"/>
      <c r="AP105" s="32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59" ht="15.75" customHeight="1">
      <c r="L106" s="5"/>
      <c r="M106" s="193"/>
      <c r="N106" s="193"/>
      <c r="O106" s="193"/>
      <c r="P106" s="193"/>
      <c r="Q106" s="175"/>
      <c r="R106" s="11"/>
      <c r="S106" s="175"/>
      <c r="T106" s="175"/>
      <c r="U106" s="175"/>
      <c r="V106" s="175"/>
      <c r="W106" s="156"/>
      <c r="X106" s="156"/>
      <c r="Y106" s="156"/>
      <c r="Z106" s="156"/>
      <c r="AA106" s="156"/>
      <c r="AB106" s="175"/>
      <c r="AC106" s="175"/>
      <c r="AD106" s="11"/>
      <c r="AE106" s="11"/>
      <c r="AF106" s="11"/>
      <c r="AG106" s="11"/>
      <c r="AH106" s="11"/>
      <c r="AJ106" s="15"/>
      <c r="AK106" s="15"/>
      <c r="AL106" s="11"/>
      <c r="AM106" s="11"/>
      <c r="AN106" s="20"/>
      <c r="AO106" s="20"/>
      <c r="AP106" s="32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59" ht="12.75" customHeight="1">
      <c r="L107" s="5"/>
      <c r="M107" s="5"/>
      <c r="N107" s="5"/>
      <c r="O107" s="5"/>
      <c r="P107" s="5"/>
      <c r="Q107" s="11"/>
      <c r="R107" s="11"/>
      <c r="S107" s="175"/>
      <c r="T107" s="175"/>
      <c r="U107" s="175"/>
      <c r="V107" s="175"/>
      <c r="W107" s="156"/>
      <c r="X107" s="156"/>
      <c r="Y107" s="156"/>
      <c r="Z107" s="156"/>
      <c r="AA107" s="156"/>
      <c r="AB107" s="175"/>
      <c r="AC107" s="175"/>
      <c r="AD107" s="11"/>
      <c r="AE107" s="11"/>
      <c r="AF107" s="11"/>
      <c r="AG107" s="11"/>
      <c r="AH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59" ht="16.5" customHeight="1">
      <c r="S108" s="156"/>
      <c r="T108" s="156"/>
      <c r="U108" s="156"/>
      <c r="V108" s="156"/>
      <c r="W108" s="156"/>
      <c r="X108" s="156"/>
      <c r="Y108" s="156"/>
      <c r="Z108" s="156"/>
      <c r="AA108" s="156"/>
      <c r="AB108" s="175"/>
      <c r="AC108" s="175"/>
      <c r="AD108" s="11"/>
      <c r="AE108" s="11"/>
      <c r="AF108" s="11"/>
      <c r="AG108" s="11"/>
      <c r="AH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59" ht="12.75" customHeight="1">
      <c r="B109" s="1362" t="s">
        <v>465</v>
      </c>
      <c r="AB109" s="11"/>
      <c r="AC109" s="11"/>
      <c r="AD109" s="11"/>
      <c r="AE109" s="11"/>
      <c r="AF109" s="11"/>
      <c r="AG109" s="11"/>
      <c r="AH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59" ht="14.25" customHeight="1">
      <c r="AB110" s="11"/>
      <c r="AC110" s="11"/>
      <c r="AD110" s="11"/>
      <c r="AE110" s="11"/>
      <c r="AF110" s="11"/>
      <c r="AG110" s="11"/>
      <c r="AH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59" ht="15" customHeight="1">
      <c r="B111" s="26" t="s">
        <v>537</v>
      </c>
      <c r="E111" s="1363" t="s">
        <v>1</v>
      </c>
      <c r="J111" s="1364">
        <v>0.4</v>
      </c>
      <c r="AB111" s="11"/>
      <c r="AC111" s="11"/>
      <c r="AD111" s="11"/>
      <c r="AE111" s="11"/>
      <c r="AF111" s="11"/>
      <c r="AG111" s="11"/>
      <c r="AH111" s="11"/>
      <c r="AJ111" s="70"/>
      <c r="AK111" s="15"/>
      <c r="AL111" s="15"/>
      <c r="AM111" s="15"/>
      <c r="AN111" s="15"/>
      <c r="AO111" s="15"/>
      <c r="AP111" s="15"/>
      <c r="AQ111" s="15"/>
      <c r="AR111" s="15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59" ht="14.25" customHeight="1" thickBot="1">
      <c r="AB112" s="11"/>
      <c r="AC112" s="11"/>
      <c r="AD112" s="11"/>
      <c r="AE112" s="11"/>
      <c r="AF112" s="11"/>
      <c r="AG112" s="11"/>
      <c r="AH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2:59" ht="18" customHeight="1" thickBot="1">
      <c r="B113" s="1365" t="s">
        <v>467</v>
      </c>
      <c r="C113" s="121"/>
      <c r="D113" s="1366" t="s">
        <v>468</v>
      </c>
      <c r="E113" s="917" t="s">
        <v>469</v>
      </c>
      <c r="F113" s="917"/>
      <c r="G113" s="917"/>
      <c r="H113" s="1367" t="s">
        <v>470</v>
      </c>
      <c r="I113" s="1368" t="s">
        <v>471</v>
      </c>
      <c r="J113" s="1369" t="s">
        <v>472</v>
      </c>
      <c r="AB113" s="11"/>
      <c r="AC113" s="11"/>
      <c r="AD113" s="11"/>
      <c r="AE113" s="11"/>
      <c r="AF113" s="11"/>
      <c r="AG113" s="11"/>
      <c r="AH113" s="11"/>
      <c r="AJ113" s="15"/>
      <c r="AK113" s="15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2:59" ht="18" customHeight="1">
      <c r="B114" s="1370" t="s">
        <v>473</v>
      </c>
      <c r="C114" s="1371" t="s">
        <v>474</v>
      </c>
      <c r="D114" s="1372" t="s">
        <v>475</v>
      </c>
      <c r="E114" s="1373" t="s">
        <v>476</v>
      </c>
      <c r="F114" s="1373" t="s">
        <v>73</v>
      </c>
      <c r="G114" s="1373" t="s">
        <v>74</v>
      </c>
      <c r="H114" s="1374" t="s">
        <v>477</v>
      </c>
      <c r="I114" s="1375" t="s">
        <v>478</v>
      </c>
      <c r="J114" s="1376" t="s">
        <v>479</v>
      </c>
      <c r="AB114" s="11"/>
      <c r="AC114" s="11"/>
      <c r="AD114" s="11"/>
      <c r="AE114" s="11"/>
      <c r="AF114" s="11"/>
      <c r="AG114" s="11"/>
      <c r="AH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2:59" ht="13.5" customHeight="1" thickBot="1">
      <c r="B115" s="1377"/>
      <c r="C115" s="1442"/>
      <c r="D115" s="1443"/>
      <c r="E115" s="1380" t="s">
        <v>6</v>
      </c>
      <c r="F115" s="1380" t="s">
        <v>7</v>
      </c>
      <c r="G115" s="1380" t="s">
        <v>8</v>
      </c>
      <c r="H115" s="1381" t="s">
        <v>480</v>
      </c>
      <c r="I115" s="1382" t="s">
        <v>481</v>
      </c>
      <c r="J115" s="1383" t="s">
        <v>482</v>
      </c>
      <c r="AB115" s="11"/>
      <c r="AC115" s="11"/>
      <c r="AD115" s="11"/>
      <c r="AE115" s="11"/>
      <c r="AF115" s="11"/>
      <c r="AG115" s="11"/>
      <c r="AH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2:59" ht="12" customHeight="1">
      <c r="B116" s="121"/>
      <c r="C116" s="1693" t="s">
        <v>233</v>
      </c>
      <c r="D116" s="1384"/>
      <c r="E116" s="1385"/>
      <c r="F116" s="1386"/>
      <c r="G116" s="1386"/>
      <c r="H116" s="1387"/>
      <c r="I116" s="1460"/>
      <c r="J116" s="1389"/>
      <c r="AB116" s="11"/>
      <c r="AC116" s="11"/>
      <c r="AD116" s="11"/>
      <c r="AE116" s="11"/>
      <c r="AF116" s="11"/>
      <c r="AG116" s="11"/>
      <c r="AH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2:59" ht="18" customHeight="1">
      <c r="B117" s="1450" t="s">
        <v>484</v>
      </c>
      <c r="C117" s="1694" t="s">
        <v>361</v>
      </c>
      <c r="D117" s="1356">
        <v>250</v>
      </c>
      <c r="E117" s="1462">
        <v>2.3849999999999998</v>
      </c>
      <c r="F117" s="818">
        <v>5.0780000000000003</v>
      </c>
      <c r="G117" s="818">
        <v>13.15</v>
      </c>
      <c r="H117" s="1452">
        <f>G117*4+F117*9+E117*4</f>
        <v>107.84200000000001</v>
      </c>
      <c r="I117" s="1463">
        <v>4</v>
      </c>
      <c r="J117" s="1391" t="s">
        <v>309</v>
      </c>
      <c r="AB117" s="11"/>
      <c r="AC117" s="11"/>
      <c r="AD117" s="11"/>
      <c r="AE117" s="11"/>
      <c r="AF117" s="11"/>
      <c r="AG117" s="11"/>
      <c r="AH117" s="11"/>
      <c r="AJ117" s="5"/>
      <c r="AK117" s="5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2:59" ht="19.5" customHeight="1">
      <c r="B118" s="1396" t="s">
        <v>486</v>
      </c>
      <c r="C118" s="1525" t="s">
        <v>539</v>
      </c>
      <c r="D118" s="1393" t="s">
        <v>541</v>
      </c>
      <c r="E118" s="1464">
        <v>26.204000000000001</v>
      </c>
      <c r="F118" s="1756">
        <v>29.29</v>
      </c>
      <c r="G118" s="1725">
        <v>48.817999999999998</v>
      </c>
      <c r="H118" s="1452">
        <f>G118*4+F118*9+E118*4</f>
        <v>563.69799999999998</v>
      </c>
      <c r="I118" s="1465">
        <v>25</v>
      </c>
      <c r="J118" s="1395" t="s">
        <v>18</v>
      </c>
      <c r="AB118" s="11"/>
      <c r="AC118" s="11"/>
      <c r="AD118" s="11"/>
      <c r="AE118" s="11"/>
      <c r="AF118" s="11"/>
      <c r="AG118" s="11"/>
      <c r="AH118" s="11"/>
      <c r="AJ118" s="5"/>
      <c r="AK118" s="5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2:59" ht="15.75" customHeight="1">
      <c r="B119" s="109"/>
      <c r="C119" s="1575" t="s">
        <v>540</v>
      </c>
      <c r="D119" s="1466"/>
      <c r="E119" s="786"/>
      <c r="F119" s="1467"/>
      <c r="G119" s="786"/>
      <c r="H119" s="1468"/>
      <c r="I119" s="1469"/>
      <c r="J119" s="1470"/>
      <c r="AB119" s="11"/>
      <c r="AC119" s="11"/>
      <c r="AD119" s="11"/>
      <c r="AE119" s="11"/>
      <c r="AF119" s="11"/>
      <c r="AG119" s="11"/>
      <c r="AH119" s="11"/>
      <c r="AJ119" s="5"/>
      <c r="AK119" s="5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2:59" ht="14.25" customHeight="1">
      <c r="B120" s="1403" t="s">
        <v>16</v>
      </c>
      <c r="C120" s="502" t="s">
        <v>184</v>
      </c>
      <c r="D120" s="1357">
        <v>200</v>
      </c>
      <c r="E120" s="250">
        <v>3.6</v>
      </c>
      <c r="F120" s="251">
        <v>2.67</v>
      </c>
      <c r="G120" s="251">
        <v>19.600000000000001</v>
      </c>
      <c r="H120" s="249">
        <f>G120*4+F120*9+E120*4</f>
        <v>116.83000000000001</v>
      </c>
      <c r="I120" s="1427">
        <v>37</v>
      </c>
      <c r="J120" s="1405" t="s">
        <v>185</v>
      </c>
      <c r="L120" s="11"/>
      <c r="M120" s="311"/>
      <c r="N120" s="11"/>
      <c r="O120" s="175"/>
      <c r="P120" s="175"/>
      <c r="Q120" s="1660"/>
      <c r="R120" s="175"/>
      <c r="S120" s="175"/>
      <c r="T120" s="175"/>
      <c r="U120" s="175"/>
      <c r="V120" s="175"/>
      <c r="W120" s="175"/>
      <c r="X120" s="175"/>
      <c r="Y120" s="175"/>
      <c r="Z120" s="175"/>
      <c r="AA120" s="187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26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1"/>
      <c r="BE120" s="11"/>
      <c r="BF120" s="11"/>
      <c r="BG120" s="11"/>
    </row>
    <row r="121" spans="2:59" ht="19.5" customHeight="1">
      <c r="B121" s="1406" t="s">
        <v>500</v>
      </c>
      <c r="C121" s="502" t="s">
        <v>11</v>
      </c>
      <c r="D121" s="1357">
        <v>60</v>
      </c>
      <c r="E121" s="829">
        <v>3.06</v>
      </c>
      <c r="F121" s="827">
        <v>0.51</v>
      </c>
      <c r="G121" s="827">
        <v>28.553999999999998</v>
      </c>
      <c r="H121" s="1448">
        <f>G121*4+F121*9+E121*4</f>
        <v>131.04599999999999</v>
      </c>
      <c r="I121" s="1407">
        <v>33</v>
      </c>
      <c r="J121" s="1405" t="s">
        <v>10</v>
      </c>
      <c r="L121" s="1534"/>
      <c r="M121" s="169"/>
      <c r="N121" s="828"/>
      <c r="O121" s="205"/>
      <c r="P121" s="205"/>
      <c r="Q121" s="205"/>
      <c r="R121" s="403"/>
      <c r="S121" s="403"/>
      <c r="T121" s="1217"/>
      <c r="U121" s="205"/>
      <c r="V121" s="205"/>
      <c r="W121" s="403"/>
      <c r="X121" s="205"/>
      <c r="Y121" s="205"/>
      <c r="Z121" s="205"/>
      <c r="AA121" s="205"/>
      <c r="AB121" s="175"/>
      <c r="AC121" s="175"/>
      <c r="AD121" s="175"/>
      <c r="AE121" s="175"/>
      <c r="AF121" s="175"/>
      <c r="AG121" s="175"/>
      <c r="AH121" s="175"/>
      <c r="AI121" s="175"/>
      <c r="AJ121" s="403"/>
      <c r="AK121" s="403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1"/>
      <c r="BE121" s="11"/>
      <c r="BF121" s="11"/>
      <c r="BG121" s="11"/>
    </row>
    <row r="122" spans="2:59">
      <c r="B122" s="109"/>
      <c r="C122" s="1340" t="s">
        <v>12</v>
      </c>
      <c r="D122" s="1393">
        <v>50</v>
      </c>
      <c r="E122" s="839">
        <v>2.8250000000000002</v>
      </c>
      <c r="F122" s="841">
        <v>0.6</v>
      </c>
      <c r="G122" s="841">
        <v>20.925000000000001</v>
      </c>
      <c r="H122" s="817">
        <f>G122*4+F122*9+E122*4</f>
        <v>100.4</v>
      </c>
      <c r="I122" s="1726">
        <v>32</v>
      </c>
      <c r="J122" s="1395" t="s">
        <v>10</v>
      </c>
      <c r="L122" s="187"/>
      <c r="M122" s="169"/>
      <c r="N122" s="187"/>
      <c r="O122" s="945"/>
      <c r="P122" s="945"/>
      <c r="Q122" s="945"/>
      <c r="R122" s="945"/>
      <c r="S122" s="945"/>
      <c r="T122" s="945"/>
      <c r="U122" s="945"/>
      <c r="V122" s="945"/>
      <c r="W122" s="945"/>
      <c r="X122" s="945"/>
      <c r="Y122" s="945"/>
      <c r="Z122" s="945"/>
      <c r="AA122" s="945"/>
      <c r="AB122" s="175"/>
      <c r="AC122" s="175"/>
      <c r="AD122" s="175"/>
      <c r="AE122" s="175"/>
      <c r="AF122" s="175"/>
      <c r="AG122" s="175"/>
      <c r="AH122" s="175"/>
      <c r="AI122" s="175"/>
      <c r="AJ122" s="403"/>
      <c r="AK122" s="403"/>
      <c r="AL122" s="175"/>
      <c r="AM122" s="175"/>
      <c r="AN122" s="240"/>
      <c r="AO122" s="205"/>
      <c r="AP122" s="94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1"/>
      <c r="BE122" s="11"/>
      <c r="BF122" s="11"/>
      <c r="BG122" s="11"/>
    </row>
    <row r="123" spans="2:59" ht="15.75" thickBot="1">
      <c r="B123" s="109"/>
      <c r="C123" s="939" t="s">
        <v>501</v>
      </c>
      <c r="D123" s="1409">
        <v>20</v>
      </c>
      <c r="E123" s="439">
        <v>0.84399999999999997</v>
      </c>
      <c r="F123" s="484">
        <v>0.4</v>
      </c>
      <c r="G123" s="484">
        <v>7.34</v>
      </c>
      <c r="H123" s="1695">
        <f>G123*4+F123*9+E123*4</f>
        <v>36.335999999999999</v>
      </c>
      <c r="I123" s="1431">
        <v>34</v>
      </c>
      <c r="J123" s="1405" t="s">
        <v>10</v>
      </c>
      <c r="L123" s="175"/>
      <c r="M123" s="169"/>
      <c r="N123" s="175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403"/>
      <c r="AK123" s="403"/>
      <c r="AL123" s="175"/>
      <c r="AM123" s="175"/>
      <c r="AN123" s="205"/>
      <c r="AO123" s="205"/>
      <c r="AP123" s="94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1"/>
      <c r="BE123" s="11"/>
      <c r="BF123" s="11"/>
      <c r="BG123" s="11"/>
    </row>
    <row r="124" spans="2:59" ht="17.25" customHeight="1">
      <c r="B124" s="1411" t="s">
        <v>488</v>
      </c>
      <c r="D124" s="15"/>
      <c r="E124" s="1412">
        <f>SUM(E117:E123)</f>
        <v>38.918000000000006</v>
      </c>
      <c r="F124" s="1413">
        <f>SUM(F117:F123)</f>
        <v>38.548000000000002</v>
      </c>
      <c r="G124" s="1414">
        <f>SUM(G117:G123)</f>
        <v>138.387</v>
      </c>
      <c r="H124" s="1415">
        <f>SUM(H117:H123)</f>
        <v>1056.1519999999998</v>
      </c>
      <c r="I124" s="1437" t="s">
        <v>489</v>
      </c>
      <c r="J124" s="1417"/>
      <c r="L124" s="1296"/>
      <c r="M124" s="169"/>
      <c r="N124" s="15"/>
      <c r="O124" s="193"/>
      <c r="P124" s="193"/>
      <c r="Q124" s="175"/>
      <c r="R124" s="175"/>
      <c r="S124" s="1656"/>
      <c r="T124" s="1656"/>
      <c r="U124" s="1661"/>
      <c r="V124" s="1656"/>
      <c r="W124" s="1662"/>
      <c r="X124" s="1661"/>
      <c r="Y124" s="1656"/>
      <c r="Z124" s="1656"/>
      <c r="AA124" s="1656"/>
      <c r="AB124" s="175"/>
      <c r="AC124" s="175"/>
      <c r="AD124" s="175"/>
      <c r="AE124" s="175"/>
      <c r="AF124" s="175"/>
      <c r="AG124" s="175"/>
      <c r="AH124" s="175"/>
      <c r="AI124" s="175"/>
      <c r="AJ124" s="168"/>
      <c r="AK124" s="168"/>
      <c r="AL124" s="175"/>
      <c r="AM124" s="175"/>
      <c r="AN124" s="205"/>
      <c r="AO124" s="175"/>
      <c r="AP124" s="94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1"/>
      <c r="BE124" s="11"/>
      <c r="BF124" s="11"/>
      <c r="BG124" s="11"/>
    </row>
    <row r="125" spans="2:59" ht="18" customHeight="1" thickBot="1">
      <c r="B125" s="109"/>
      <c r="E125" s="1418"/>
      <c r="F125" s="1419"/>
      <c r="G125" s="1420"/>
      <c r="H125" s="1421"/>
      <c r="I125" s="1422" t="s">
        <v>490</v>
      </c>
      <c r="J125" s="1697">
        <f>D117+D120+D121+D122+D123+190+30</f>
        <v>800</v>
      </c>
      <c r="L125" s="190"/>
      <c r="M125" s="169"/>
      <c r="N125" s="168"/>
      <c r="O125" s="193"/>
      <c r="P125" s="193"/>
      <c r="Q125" s="175"/>
      <c r="R125" s="175"/>
      <c r="S125" s="188"/>
      <c r="T125" s="844"/>
      <c r="U125" s="188"/>
      <c r="V125" s="188"/>
      <c r="W125" s="188"/>
      <c r="X125" s="188"/>
      <c r="Y125" s="188"/>
      <c r="Z125" s="188"/>
      <c r="AA125" s="1656"/>
      <c r="AB125" s="175"/>
      <c r="AC125" s="175"/>
      <c r="AD125" s="175"/>
      <c r="AE125" s="175"/>
      <c r="AF125" s="175"/>
      <c r="AG125" s="175"/>
      <c r="AH125" s="175"/>
      <c r="AI125" s="175"/>
      <c r="AJ125" s="168"/>
      <c r="AK125" s="168"/>
      <c r="AL125" s="175"/>
      <c r="AM125" s="175"/>
      <c r="AN125" s="205"/>
      <c r="AO125" s="205"/>
      <c r="AP125" s="94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1"/>
      <c r="BE125" s="11"/>
      <c r="BF125" s="11"/>
      <c r="BG125" s="11"/>
    </row>
    <row r="126" spans="2:59" ht="18.75" customHeight="1">
      <c r="B126" s="109"/>
      <c r="C126" s="285" t="s">
        <v>234</v>
      </c>
      <c r="D126" s="121"/>
      <c r="E126" s="72"/>
      <c r="F126" s="1424"/>
      <c r="G126" s="1424"/>
      <c r="H126" s="1425"/>
      <c r="I126" s="1426"/>
      <c r="J126" s="1426"/>
      <c r="L126" s="190"/>
      <c r="M126" s="169"/>
      <c r="N126" s="168"/>
      <c r="O126" s="193"/>
      <c r="P126" s="193"/>
      <c r="Q126" s="175"/>
      <c r="R126" s="175"/>
      <c r="S126" s="188"/>
      <c r="T126" s="188"/>
      <c r="U126" s="188"/>
      <c r="V126" s="188"/>
      <c r="W126" s="188"/>
      <c r="X126" s="188"/>
      <c r="Y126" s="188"/>
      <c r="Z126" s="188"/>
      <c r="AA126" s="1656"/>
      <c r="AB126" s="186"/>
      <c r="AC126" s="175"/>
      <c r="AD126" s="175"/>
      <c r="AE126" s="175"/>
      <c r="AF126" s="175"/>
      <c r="AG126" s="175"/>
      <c r="AH126" s="175"/>
      <c r="AI126" s="175"/>
      <c r="AJ126" s="168"/>
      <c r="AK126" s="168"/>
      <c r="AL126" s="175"/>
      <c r="AM126" s="175"/>
      <c r="AN126" s="169"/>
      <c r="AO126" s="169"/>
      <c r="AP126" s="162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1"/>
      <c r="BE126" s="11"/>
      <c r="BF126" s="11"/>
      <c r="BG126" s="11"/>
    </row>
    <row r="127" spans="2:59">
      <c r="B127" s="109"/>
      <c r="C127" s="845" t="s">
        <v>20</v>
      </c>
      <c r="D127" s="1357">
        <v>200</v>
      </c>
      <c r="E127" s="315">
        <v>7.0000000000000007E-2</v>
      </c>
      <c r="F127" s="316">
        <v>0.02</v>
      </c>
      <c r="G127" s="316">
        <v>15</v>
      </c>
      <c r="H127" s="317">
        <f>G127*4+F127*9+E127*4</f>
        <v>60.46</v>
      </c>
      <c r="I127" s="1427">
        <v>41</v>
      </c>
      <c r="J127" s="1400" t="s">
        <v>19</v>
      </c>
      <c r="L127" s="187"/>
      <c r="M127" s="169"/>
      <c r="N127" s="168"/>
      <c r="O127" s="193"/>
      <c r="P127" s="193"/>
      <c r="Q127" s="175"/>
      <c r="R127" s="175"/>
      <c r="S127" s="188"/>
      <c r="T127" s="188"/>
      <c r="U127" s="188"/>
      <c r="V127" s="188"/>
      <c r="W127" s="188"/>
      <c r="X127" s="188"/>
      <c r="Y127" s="188"/>
      <c r="Z127" s="188"/>
      <c r="AA127" s="1656"/>
      <c r="AB127" s="168"/>
      <c r="AC127" s="175"/>
      <c r="AD127" s="175"/>
      <c r="AE127" s="175"/>
      <c r="AF127" s="175"/>
      <c r="AG127" s="175"/>
      <c r="AH127" s="175"/>
      <c r="AI127" s="175"/>
      <c r="AJ127" s="168"/>
      <c r="AK127" s="168"/>
      <c r="AL127" s="175"/>
      <c r="AM127" s="175"/>
      <c r="AN127" s="169"/>
      <c r="AO127" s="169"/>
      <c r="AP127" s="94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1"/>
      <c r="BE127" s="11"/>
      <c r="BF127" s="11"/>
      <c r="BG127" s="11"/>
    </row>
    <row r="128" spans="2:59">
      <c r="B128" s="109"/>
      <c r="C128" s="672" t="s">
        <v>239</v>
      </c>
      <c r="D128" s="1457">
        <v>100</v>
      </c>
      <c r="E128" s="430">
        <v>8.4529999999999994</v>
      </c>
      <c r="F128" s="832">
        <v>6.9429999999999996</v>
      </c>
      <c r="G128" s="834">
        <v>7.11</v>
      </c>
      <c r="H128" s="485">
        <f>G128*4+F128*9+E128*4</f>
        <v>124.73899999999999</v>
      </c>
      <c r="I128" s="1427">
        <v>31</v>
      </c>
      <c r="J128" s="1395" t="s">
        <v>522</v>
      </c>
      <c r="L128" s="11"/>
      <c r="M128" s="828"/>
      <c r="N128" s="11"/>
      <c r="O128" s="193"/>
      <c r="P128" s="193"/>
      <c r="Q128" s="175"/>
      <c r="R128" s="175"/>
      <c r="S128" s="188"/>
      <c r="T128" s="188"/>
      <c r="U128" s="188"/>
      <c r="V128" s="188"/>
      <c r="W128" s="188"/>
      <c r="X128" s="188"/>
      <c r="Y128" s="188"/>
      <c r="Z128" s="188"/>
      <c r="AA128" s="1656"/>
      <c r="AB128" s="180"/>
      <c r="AC128" s="175"/>
      <c r="AD128" s="175"/>
      <c r="AE128" s="175"/>
      <c r="AF128" s="175"/>
      <c r="AG128" s="175"/>
      <c r="AH128" s="175"/>
      <c r="AI128" s="175"/>
      <c r="AJ128" s="168"/>
      <c r="AK128" s="168"/>
      <c r="AL128" s="175"/>
      <c r="AM128" s="175"/>
      <c r="AN128" s="205"/>
      <c r="AO128" s="205"/>
      <c r="AP128" s="94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1"/>
      <c r="BE128" s="11"/>
      <c r="BF128" s="11"/>
      <c r="BG128" s="11"/>
    </row>
    <row r="129" spans="2:59" ht="15.75" thickBot="1">
      <c r="B129" s="111"/>
      <c r="C129" s="1408" t="s">
        <v>491</v>
      </c>
      <c r="D129" s="1393">
        <v>80</v>
      </c>
      <c r="E129" s="319">
        <v>0.32</v>
      </c>
      <c r="F129" s="320">
        <v>0.32</v>
      </c>
      <c r="G129" s="321">
        <v>7.84</v>
      </c>
      <c r="H129" s="322">
        <f>G129*4+F129*9+E129*4</f>
        <v>35.520000000000003</v>
      </c>
      <c r="I129" s="1431">
        <v>35</v>
      </c>
      <c r="J129" s="1432" t="s">
        <v>13</v>
      </c>
      <c r="L129" s="11"/>
      <c r="M129" s="1592"/>
      <c r="N129" s="11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75"/>
      <c r="AB129" s="168"/>
      <c r="AC129" s="175"/>
      <c r="AD129" s="175"/>
      <c r="AE129" s="175"/>
      <c r="AF129" s="175"/>
      <c r="AG129" s="175"/>
      <c r="AH129" s="175"/>
      <c r="AI129" s="175"/>
      <c r="AJ129" s="168"/>
      <c r="AK129" s="168"/>
      <c r="AL129" s="175"/>
      <c r="AM129" s="175"/>
      <c r="AN129" s="205"/>
      <c r="AO129" s="205"/>
      <c r="AP129" s="94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1"/>
      <c r="BE129" s="11"/>
      <c r="BF129" s="11"/>
      <c r="BG129" s="11"/>
    </row>
    <row r="130" spans="2:59" ht="15.75" thickBot="1">
      <c r="B130" s="1433" t="s">
        <v>492</v>
      </c>
      <c r="C130" s="46"/>
      <c r="D130" s="61"/>
      <c r="E130" s="1434">
        <f>SUM(E127:E129)</f>
        <v>8.843</v>
      </c>
      <c r="F130" s="1413">
        <f>SUM(F127:F129)</f>
        <v>7.2829999999999995</v>
      </c>
      <c r="G130" s="1435">
        <f>SUM(G127:G129)</f>
        <v>29.95</v>
      </c>
      <c r="H130" s="1436">
        <f>SUM(H127:H129)</f>
        <v>220.71899999999999</v>
      </c>
      <c r="I130" s="1437" t="s">
        <v>489</v>
      </c>
      <c r="J130" s="1417"/>
      <c r="L130" s="42"/>
      <c r="M130" s="7"/>
      <c r="N130" s="59"/>
      <c r="O130" s="193"/>
      <c r="P130" s="193"/>
      <c r="Q130" s="175"/>
      <c r="R130" s="175"/>
      <c r="S130" s="188"/>
      <c r="T130" s="188"/>
      <c r="U130" s="188"/>
      <c r="V130" s="188"/>
      <c r="W130" s="188"/>
      <c r="X130" s="188"/>
      <c r="Y130" s="188"/>
      <c r="Z130" s="188"/>
      <c r="AA130" s="1656"/>
      <c r="AB130" s="168"/>
      <c r="AC130" s="175"/>
      <c r="AD130" s="175"/>
      <c r="AE130" s="175"/>
      <c r="AF130" s="175"/>
      <c r="AG130" s="175"/>
      <c r="AH130" s="175"/>
      <c r="AI130" s="175"/>
      <c r="AJ130" s="168"/>
      <c r="AK130" s="168"/>
      <c r="AL130" s="175"/>
      <c r="AM130" s="175"/>
      <c r="AN130" s="208"/>
      <c r="AO130" s="169"/>
      <c r="AP130" s="168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1"/>
      <c r="BE130" s="11"/>
      <c r="BF130" s="11"/>
      <c r="BG130" s="11"/>
    </row>
    <row r="131" spans="2:59" ht="15.75" thickBot="1">
      <c r="B131" s="45"/>
      <c r="C131" s="46" t="s">
        <v>279</v>
      </c>
      <c r="D131" s="47"/>
      <c r="E131" s="258">
        <f>E124+E130</f>
        <v>47.76100000000001</v>
      </c>
      <c r="F131" s="157">
        <f>F124+F130</f>
        <v>45.831000000000003</v>
      </c>
      <c r="G131" s="157">
        <f>G124+G130</f>
        <v>168.33699999999999</v>
      </c>
      <c r="H131" s="493">
        <f>H124+H130</f>
        <v>1276.8709999999999</v>
      </c>
      <c r="I131" s="1564" t="s">
        <v>493</v>
      </c>
      <c r="J131" s="1696">
        <f>D127+D128+D129</f>
        <v>380</v>
      </c>
      <c r="L131" s="71"/>
      <c r="M131" s="59"/>
      <c r="N131" s="59"/>
      <c r="O131" s="193"/>
      <c r="P131" s="193"/>
      <c r="Q131" s="175"/>
      <c r="R131" s="175"/>
      <c r="S131" s="1656"/>
      <c r="T131" s="1656"/>
      <c r="U131" s="1656"/>
      <c r="V131" s="1656"/>
      <c r="W131" s="1656"/>
      <c r="X131" s="1656"/>
      <c r="Y131" s="1656"/>
      <c r="Z131" s="1656"/>
      <c r="AA131" s="1656"/>
      <c r="AB131" s="168"/>
      <c r="AC131" s="175"/>
      <c r="AD131" s="175"/>
      <c r="AE131" s="175"/>
      <c r="AF131" s="175"/>
      <c r="AG131" s="175"/>
      <c r="AH131" s="175"/>
      <c r="AI131" s="175"/>
      <c r="AJ131" s="403"/>
      <c r="AK131" s="403"/>
      <c r="AL131" s="175"/>
      <c r="AM131" s="175"/>
      <c r="AN131" s="205"/>
      <c r="AO131" s="205"/>
      <c r="AP131" s="94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1"/>
      <c r="BE131" s="11"/>
      <c r="BF131" s="11"/>
      <c r="BG131" s="11"/>
    </row>
    <row r="132" spans="2:59" ht="15.75" thickBot="1">
      <c r="B132" s="49"/>
      <c r="C132" s="50" t="s">
        <v>14</v>
      </c>
      <c r="D132" s="51"/>
      <c r="E132" s="489">
        <v>36</v>
      </c>
      <c r="F132" s="490">
        <v>36.799999999999997</v>
      </c>
      <c r="G132" s="860">
        <v>153.19999999999999</v>
      </c>
      <c r="H132" s="1440">
        <v>1088</v>
      </c>
      <c r="I132" s="1565" t="s">
        <v>494</v>
      </c>
      <c r="J132" s="1441"/>
      <c r="L132" s="44"/>
      <c r="M132" s="7"/>
      <c r="N132" s="15"/>
      <c r="O132" s="193"/>
      <c r="P132" s="193"/>
      <c r="Q132" s="175"/>
      <c r="R132" s="175"/>
      <c r="S132" s="1302"/>
      <c r="T132" s="1302"/>
      <c r="U132" s="1301"/>
      <c r="V132" s="1302"/>
      <c r="W132" s="1663"/>
      <c r="X132" s="1301"/>
      <c r="Y132" s="1301"/>
      <c r="Z132" s="1302"/>
      <c r="AA132" s="1302"/>
      <c r="AB132" s="168"/>
      <c r="AC132" s="175"/>
      <c r="AD132" s="175"/>
      <c r="AE132" s="175"/>
      <c r="AF132" s="175"/>
      <c r="AG132" s="175"/>
      <c r="AH132" s="175"/>
      <c r="AI132" s="175"/>
      <c r="AJ132" s="403"/>
      <c r="AK132" s="403"/>
      <c r="AL132" s="175"/>
      <c r="AM132" s="175"/>
      <c r="AN132" s="169"/>
      <c r="AO132" s="169"/>
      <c r="AP132" s="168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1"/>
      <c r="BE132" s="11"/>
      <c r="BF132" s="11"/>
      <c r="BG132" s="11"/>
    </row>
    <row r="133" spans="2:59" ht="18" customHeight="1">
      <c r="L133" s="175"/>
      <c r="M133" s="1303"/>
      <c r="N133" s="175"/>
      <c r="O133" s="193"/>
      <c r="P133" s="193"/>
      <c r="Q133" s="175"/>
      <c r="R133" s="175"/>
      <c r="S133" s="1305"/>
      <c r="T133" s="1304"/>
      <c r="U133" s="1299"/>
      <c r="V133" s="1305"/>
      <c r="W133" s="1299"/>
      <c r="X133" s="1304"/>
      <c r="Y133" s="1304"/>
      <c r="Z133" s="1305"/>
      <c r="AA133" s="1664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68"/>
      <c r="AL133" s="175"/>
      <c r="AM133" s="175"/>
      <c r="AN133" s="169"/>
      <c r="AO133" s="175"/>
      <c r="AP133" s="174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1"/>
      <c r="BE133" s="11"/>
      <c r="BF133" s="11"/>
      <c r="BG133" s="11"/>
    </row>
    <row r="134" spans="2:59" ht="20.25" customHeight="1">
      <c r="E134" s="1">
        <f>E123/30*20</f>
        <v>0.56266666666666665</v>
      </c>
      <c r="F134" s="1">
        <f t="shared" ref="F134:H134" si="2">F123/30*20</f>
        <v>0.26666666666666666</v>
      </c>
      <c r="G134" s="1">
        <f t="shared" si="2"/>
        <v>4.8933333333333335</v>
      </c>
      <c r="H134" s="1">
        <f t="shared" si="2"/>
        <v>24.224</v>
      </c>
      <c r="L134" s="175"/>
      <c r="M134" s="175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68"/>
      <c r="AL134" s="175"/>
      <c r="AM134" s="175"/>
      <c r="AN134" s="169"/>
      <c r="AO134" s="169"/>
      <c r="AP134" s="168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1"/>
      <c r="BE134" s="11"/>
      <c r="BF134" s="11"/>
      <c r="BG134" s="11"/>
    </row>
    <row r="135" spans="2:59" ht="17.25" customHeight="1">
      <c r="L135" s="175"/>
      <c r="M135" s="1665"/>
      <c r="N135" s="175"/>
      <c r="O135" s="175"/>
      <c r="P135" s="175"/>
      <c r="Q135" s="193"/>
      <c r="R135" s="193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68"/>
      <c r="AK135" s="168"/>
      <c r="AL135" s="175"/>
      <c r="AM135" s="175"/>
      <c r="AN135" s="169"/>
      <c r="AO135" s="169"/>
      <c r="AP135" s="174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1"/>
      <c r="BE135" s="11"/>
      <c r="BF135" s="11"/>
      <c r="BG135" s="11"/>
    </row>
    <row r="136" spans="2:59" ht="15.75" customHeight="1" thickBot="1">
      <c r="L136" s="175"/>
      <c r="M136" s="175"/>
      <c r="N136" s="341"/>
      <c r="O136" s="175"/>
      <c r="P136" s="175"/>
      <c r="Q136" s="341"/>
      <c r="R136" s="341"/>
      <c r="S136" s="205"/>
      <c r="T136" s="205"/>
      <c r="U136" s="205"/>
      <c r="V136" s="205"/>
      <c r="W136" s="175"/>
      <c r="X136" s="175"/>
      <c r="Y136" s="175"/>
      <c r="Z136" s="175"/>
      <c r="AA136" s="175"/>
      <c r="AB136" s="168"/>
      <c r="AC136" s="175"/>
      <c r="AD136" s="175"/>
      <c r="AE136" s="175"/>
      <c r="AF136" s="175"/>
      <c r="AG136" s="175"/>
      <c r="AH136" s="175"/>
      <c r="AI136" s="175"/>
      <c r="AJ136" s="168"/>
      <c r="AK136" s="168"/>
      <c r="AL136" s="175"/>
      <c r="AM136" s="175"/>
      <c r="AN136" s="169"/>
      <c r="AO136" s="169"/>
      <c r="AP136" s="94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1"/>
      <c r="BE136" s="11"/>
      <c r="BF136" s="11"/>
      <c r="BG136" s="11"/>
    </row>
    <row r="137" spans="2:59" ht="16.5" thickBot="1">
      <c r="B137" s="1365" t="s">
        <v>467</v>
      </c>
      <c r="C137" s="121"/>
      <c r="D137" s="1366" t="s">
        <v>468</v>
      </c>
      <c r="E137" s="917" t="s">
        <v>469</v>
      </c>
      <c r="F137" s="917"/>
      <c r="G137" s="917"/>
      <c r="H137" s="1367" t="s">
        <v>470</v>
      </c>
      <c r="I137" s="1368" t="s">
        <v>471</v>
      </c>
      <c r="J137" s="1369" t="s">
        <v>472</v>
      </c>
      <c r="L137" s="348"/>
      <c r="M137" s="205"/>
      <c r="N137" s="175"/>
      <c r="O137" s="175"/>
      <c r="P137" s="175"/>
      <c r="Q137" s="175"/>
      <c r="R137" s="348"/>
      <c r="S137" s="175"/>
      <c r="T137" s="265"/>
      <c r="U137" s="205"/>
      <c r="V137" s="205"/>
      <c r="W137" s="205"/>
      <c r="X137" s="175"/>
      <c r="Y137" s="175"/>
      <c r="Z137" s="1666"/>
      <c r="AA137" s="175"/>
      <c r="AB137" s="168"/>
      <c r="AC137" s="175"/>
      <c r="AD137" s="175"/>
      <c r="AE137" s="175"/>
      <c r="AF137" s="175"/>
      <c r="AG137" s="175"/>
      <c r="AH137" s="175"/>
      <c r="AI137" s="175"/>
      <c r="AJ137" s="175"/>
      <c r="AK137" s="168"/>
      <c r="AL137" s="175"/>
      <c r="AM137" s="175"/>
      <c r="AN137" s="169"/>
      <c r="AO137" s="169"/>
      <c r="AP137" s="168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1"/>
      <c r="BE137" s="11"/>
      <c r="BF137" s="11"/>
      <c r="BG137" s="11"/>
    </row>
    <row r="138" spans="2:59" ht="13.5" customHeight="1">
      <c r="B138" s="1370" t="s">
        <v>473</v>
      </c>
      <c r="C138" s="1371" t="s">
        <v>474</v>
      </c>
      <c r="D138" s="1372" t="s">
        <v>475</v>
      </c>
      <c r="E138" s="1373" t="s">
        <v>476</v>
      </c>
      <c r="F138" s="1373" t="s">
        <v>73</v>
      </c>
      <c r="G138" s="1373" t="s">
        <v>74</v>
      </c>
      <c r="H138" s="1374" t="s">
        <v>477</v>
      </c>
      <c r="I138" s="1375" t="s">
        <v>478</v>
      </c>
      <c r="J138" s="1376" t="s">
        <v>479</v>
      </c>
      <c r="L138" s="175"/>
      <c r="M138" s="175"/>
      <c r="N138" s="193"/>
      <c r="O138" s="193"/>
      <c r="P138" s="193"/>
      <c r="Q138" s="1667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1"/>
      <c r="AB138" s="168"/>
      <c r="AC138" s="175"/>
      <c r="AD138" s="175"/>
      <c r="AE138" s="175"/>
      <c r="AF138" s="175"/>
      <c r="AG138" s="175"/>
      <c r="AH138" s="175"/>
      <c r="AI138" s="175"/>
      <c r="AJ138" s="175"/>
      <c r="AK138" s="168"/>
      <c r="AL138" s="175"/>
      <c r="AM138" s="175"/>
      <c r="AN138" s="169"/>
      <c r="AO138" s="169"/>
      <c r="AP138" s="168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1"/>
      <c r="BE138" s="11"/>
      <c r="BF138" s="11"/>
      <c r="BG138" s="11"/>
    </row>
    <row r="139" spans="2:59" ht="15" customHeight="1" thickBot="1">
      <c r="B139" s="1377"/>
      <c r="C139" s="1442"/>
      <c r="D139" s="1379"/>
      <c r="E139" s="1380" t="s">
        <v>6</v>
      </c>
      <c r="F139" s="1380" t="s">
        <v>7</v>
      </c>
      <c r="G139" s="1380" t="s">
        <v>8</v>
      </c>
      <c r="H139" s="1381" t="s">
        <v>480</v>
      </c>
      <c r="I139" s="1382" t="s">
        <v>481</v>
      </c>
      <c r="J139" s="1383" t="s">
        <v>482</v>
      </c>
      <c r="L139" s="1658"/>
      <c r="M139" s="1659"/>
      <c r="N139" s="264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75"/>
      <c r="AB139" s="174"/>
      <c r="AC139" s="175"/>
      <c r="AD139" s="175"/>
      <c r="AE139" s="175"/>
      <c r="AF139" s="175"/>
      <c r="AG139" s="175"/>
      <c r="AH139" s="175"/>
      <c r="AI139" s="175"/>
      <c r="AJ139" s="1668"/>
      <c r="AK139" s="168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1"/>
      <c r="BE139" s="11"/>
      <c r="BF139" s="11"/>
      <c r="BG139" s="11"/>
    </row>
    <row r="140" spans="2:59" ht="14.25" customHeight="1">
      <c r="B140" s="121"/>
      <c r="C140" s="286" t="s">
        <v>233</v>
      </c>
      <c r="D140" s="1384"/>
      <c r="E140" s="1385"/>
      <c r="F140" s="1386"/>
      <c r="G140" s="1386"/>
      <c r="H140" s="1387"/>
      <c r="I140" s="1445"/>
      <c r="J140" s="1446"/>
      <c r="L140" s="1700"/>
      <c r="M140" s="11"/>
      <c r="N140" s="54"/>
      <c r="O140" s="205"/>
      <c r="P140" s="205"/>
      <c r="Q140" s="205"/>
      <c r="R140" s="403"/>
      <c r="S140" s="403"/>
      <c r="T140" s="1217"/>
      <c r="U140" s="205"/>
      <c r="V140" s="205"/>
      <c r="W140" s="403"/>
      <c r="X140" s="205"/>
      <c r="Y140" s="205"/>
      <c r="Z140" s="205"/>
      <c r="AA140" s="205"/>
      <c r="AB140" s="168"/>
      <c r="AC140" s="175"/>
      <c r="AD140" s="175"/>
      <c r="AE140" s="175"/>
      <c r="AF140" s="175"/>
      <c r="AG140" s="175"/>
      <c r="AH140" s="175"/>
      <c r="AI140" s="175"/>
      <c r="AJ140" s="168"/>
      <c r="AK140" s="168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1"/>
      <c r="BE140" s="11"/>
      <c r="BF140" s="11"/>
      <c r="BG140" s="11"/>
    </row>
    <row r="141" spans="2:59" ht="12.75" customHeight="1">
      <c r="B141" s="1450" t="s">
        <v>484</v>
      </c>
      <c r="C141" s="552" t="s">
        <v>206</v>
      </c>
      <c r="D141" s="1357">
        <v>250</v>
      </c>
      <c r="E141" s="829">
        <v>6</v>
      </c>
      <c r="F141" s="827">
        <v>7.01</v>
      </c>
      <c r="G141" s="827">
        <v>16.254999999999999</v>
      </c>
      <c r="H141" s="485">
        <f>G141*4+F141*9+E141*4</f>
        <v>152.10999999999999</v>
      </c>
      <c r="I141" s="1399">
        <v>5</v>
      </c>
      <c r="J141" s="1400" t="s">
        <v>204</v>
      </c>
      <c r="L141" s="1534"/>
      <c r="M141" s="169"/>
      <c r="N141" s="828"/>
      <c r="O141" s="945"/>
      <c r="P141" s="945"/>
      <c r="Q141" s="945"/>
      <c r="R141" s="945"/>
      <c r="S141" s="945"/>
      <c r="T141" s="945"/>
      <c r="U141" s="945"/>
      <c r="V141" s="945"/>
      <c r="W141" s="945"/>
      <c r="X141" s="945"/>
      <c r="Y141" s="945"/>
      <c r="Z141" s="945"/>
      <c r="AA141" s="945"/>
      <c r="AB141" s="168"/>
      <c r="AC141" s="175"/>
      <c r="AD141" s="175"/>
      <c r="AE141" s="175"/>
      <c r="AF141" s="175"/>
      <c r="AG141" s="175"/>
      <c r="AH141" s="175"/>
      <c r="AI141" s="175"/>
      <c r="AJ141" s="193"/>
      <c r="AK141" s="193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1"/>
      <c r="BE141" s="11"/>
      <c r="BF141" s="11"/>
      <c r="BG141" s="11"/>
    </row>
    <row r="142" spans="2:59">
      <c r="B142" s="1396" t="s">
        <v>486</v>
      </c>
      <c r="C142" s="1404" t="s">
        <v>502</v>
      </c>
      <c r="D142" s="1357">
        <v>60</v>
      </c>
      <c r="E142" s="430">
        <v>0.42</v>
      </c>
      <c r="F142" s="827">
        <v>0.06</v>
      </c>
      <c r="G142" s="827">
        <v>1.1399999999999999</v>
      </c>
      <c r="H142" s="485">
        <f t="shared" ref="H142" si="3">G142*4+F142*9+E142*4</f>
        <v>6.7799999999999994</v>
      </c>
      <c r="I142" s="434">
        <v>24</v>
      </c>
      <c r="J142" s="1473" t="s">
        <v>359</v>
      </c>
      <c r="L142" s="40"/>
      <c r="M142" s="169"/>
      <c r="N142" s="15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75"/>
      <c r="AB142" s="168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1"/>
      <c r="BE142" s="11"/>
      <c r="BF142" s="11"/>
      <c r="BG142" s="11"/>
    </row>
    <row r="143" spans="2:59" ht="12.75" customHeight="1">
      <c r="B143" s="109"/>
      <c r="C143" s="1404" t="s">
        <v>312</v>
      </c>
      <c r="D143" s="1357">
        <v>180</v>
      </c>
      <c r="E143" s="430">
        <v>13</v>
      </c>
      <c r="F143" s="827">
        <v>18.306999999999999</v>
      </c>
      <c r="G143" s="827">
        <v>17.053999999999998</v>
      </c>
      <c r="H143" s="485">
        <f t="shared" ref="H143:H144" si="4">G143*4+F143*9+E143*4</f>
        <v>284.97899999999998</v>
      </c>
      <c r="I143" s="434">
        <v>13</v>
      </c>
      <c r="J143" s="1405" t="s">
        <v>311</v>
      </c>
      <c r="L143" s="42"/>
      <c r="M143" s="169"/>
      <c r="N143" s="16"/>
      <c r="O143" s="193"/>
      <c r="P143" s="193"/>
      <c r="Q143" s="175"/>
      <c r="R143" s="175"/>
      <c r="S143" s="188"/>
      <c r="T143" s="844"/>
      <c r="U143" s="188"/>
      <c r="V143" s="188"/>
      <c r="W143" s="188"/>
      <c r="X143" s="441"/>
      <c r="Y143" s="844"/>
      <c r="Z143" s="188"/>
      <c r="AA143" s="188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1"/>
      <c r="BE143" s="11"/>
      <c r="BF143" s="11"/>
      <c r="BG143" s="11"/>
    </row>
    <row r="144" spans="2:59" ht="12.75" customHeight="1">
      <c r="B144" s="1403" t="s">
        <v>16</v>
      </c>
      <c r="C144" s="1404" t="s">
        <v>310</v>
      </c>
      <c r="D144" s="1357">
        <v>200</v>
      </c>
      <c r="E144" s="833">
        <v>0.23200000000000001</v>
      </c>
      <c r="F144" s="834">
        <v>1.2E-2</v>
      </c>
      <c r="G144" s="834">
        <v>32.752000000000002</v>
      </c>
      <c r="H144" s="835">
        <f t="shared" si="4"/>
        <v>132.04400000000001</v>
      </c>
      <c r="I144" s="434">
        <v>47</v>
      </c>
      <c r="J144" s="1405" t="s">
        <v>314</v>
      </c>
      <c r="L144" s="42"/>
      <c r="M144" s="169"/>
      <c r="N144" s="15"/>
      <c r="O144" s="193"/>
      <c r="P144" s="193"/>
      <c r="Q144" s="175"/>
      <c r="R144" s="175"/>
      <c r="S144" s="188"/>
      <c r="T144" s="188"/>
      <c r="U144" s="1669"/>
      <c r="V144" s="188"/>
      <c r="W144" s="188"/>
      <c r="X144" s="441"/>
      <c r="Y144" s="441"/>
      <c r="Z144" s="188"/>
      <c r="AA144" s="1656"/>
      <c r="AB144" s="175"/>
      <c r="AC144" s="175"/>
      <c r="AD144" s="175"/>
      <c r="AE144" s="175"/>
      <c r="AF144" s="175"/>
      <c r="AG144" s="175"/>
      <c r="AH144" s="175"/>
      <c r="AI144" s="175"/>
      <c r="AJ144" s="180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1"/>
      <c r="BE144" s="11"/>
      <c r="BF144" s="11"/>
      <c r="BG144" s="11"/>
    </row>
    <row r="145" spans="2:59" ht="15.75" customHeight="1">
      <c r="B145" s="1406" t="s">
        <v>503</v>
      </c>
      <c r="C145" s="641" t="s">
        <v>11</v>
      </c>
      <c r="D145" s="1357">
        <v>60</v>
      </c>
      <c r="E145" s="430">
        <v>3.06</v>
      </c>
      <c r="F145" s="827">
        <v>0.51</v>
      </c>
      <c r="G145" s="827">
        <v>28.553999999999998</v>
      </c>
      <c r="H145" s="485">
        <f>G145*4+F145*9+E145*4</f>
        <v>131.04599999999999</v>
      </c>
      <c r="I145" s="1407">
        <v>33</v>
      </c>
      <c r="J145" s="1405" t="s">
        <v>10</v>
      </c>
      <c r="L145" s="187"/>
      <c r="M145" s="169"/>
      <c r="N145" s="174"/>
      <c r="O145" s="193"/>
      <c r="P145" s="193"/>
      <c r="Q145" s="175"/>
      <c r="R145" s="175"/>
      <c r="S145" s="188"/>
      <c r="T145" s="188"/>
      <c r="U145" s="188"/>
      <c r="V145" s="188"/>
      <c r="W145" s="188"/>
      <c r="X145" s="188"/>
      <c r="Y145" s="188"/>
      <c r="Z145" s="188"/>
      <c r="AA145" s="1656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1"/>
      <c r="BE145" s="11"/>
      <c r="BF145" s="11"/>
      <c r="BG145" s="11"/>
    </row>
    <row r="146" spans="2:59" ht="19.5" customHeight="1" thickBot="1">
      <c r="B146" s="109"/>
      <c r="C146" s="1408" t="s">
        <v>15</v>
      </c>
      <c r="D146" s="1409">
        <v>50</v>
      </c>
      <c r="E146" s="367">
        <v>2.8250000000000002</v>
      </c>
      <c r="F146" s="368">
        <v>0.6</v>
      </c>
      <c r="G146" s="368">
        <v>20.925000000000001</v>
      </c>
      <c r="H146" s="369">
        <f>G146*4+F146*9+E146*4</f>
        <v>100.4</v>
      </c>
      <c r="I146" s="1491">
        <v>32</v>
      </c>
      <c r="J146" s="1405" t="s">
        <v>10</v>
      </c>
      <c r="L146" s="187"/>
      <c r="M146" s="169"/>
      <c r="N146" s="168"/>
      <c r="O146" s="193"/>
      <c r="P146" s="193"/>
      <c r="Q146" s="175"/>
      <c r="R146" s="175"/>
      <c r="S146" s="188"/>
      <c r="T146" s="188"/>
      <c r="U146" s="188"/>
      <c r="V146" s="188"/>
      <c r="W146" s="188"/>
      <c r="X146" s="188"/>
      <c r="Y146" s="188"/>
      <c r="Z146" s="188"/>
      <c r="AA146" s="1656"/>
      <c r="AB146" s="193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1"/>
      <c r="BE146" s="11"/>
      <c r="BF146" s="11"/>
      <c r="BG146" s="11"/>
    </row>
    <row r="147" spans="2:59" ht="17.25" customHeight="1">
      <c r="B147" s="1411" t="s">
        <v>488</v>
      </c>
      <c r="D147" s="253"/>
      <c r="E147" s="1412">
        <f>SUM(E141:E146)</f>
        <v>25.536999999999999</v>
      </c>
      <c r="F147" s="1413">
        <f>SUM(F141:F146)</f>
        <v>26.499000000000002</v>
      </c>
      <c r="G147" s="1414">
        <f>SUM(G141:G146)</f>
        <v>116.67999999999999</v>
      </c>
      <c r="H147" s="1415">
        <f>SUM(H141:H146)</f>
        <v>807.35900000000004</v>
      </c>
      <c r="I147" s="1437" t="s">
        <v>489</v>
      </c>
      <c r="J147" s="1417"/>
      <c r="L147" s="11"/>
      <c r="M147" s="326"/>
      <c r="N147" s="11"/>
      <c r="O147" s="193"/>
      <c r="P147" s="193"/>
      <c r="Q147" s="175"/>
      <c r="R147" s="175"/>
      <c r="S147" s="188"/>
      <c r="T147" s="188"/>
      <c r="U147" s="188"/>
      <c r="V147" s="188"/>
      <c r="W147" s="188"/>
      <c r="X147" s="188"/>
      <c r="Y147" s="188"/>
      <c r="Z147" s="188"/>
      <c r="AA147" s="1656"/>
      <c r="AB147" s="175"/>
      <c r="AC147" s="175"/>
      <c r="AD147" s="175"/>
      <c r="AE147" s="175"/>
      <c r="AF147" s="175"/>
      <c r="AG147" s="175"/>
      <c r="AH147" s="175"/>
      <c r="AI147" s="175"/>
      <c r="AJ147" s="392"/>
      <c r="AK147" s="392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1"/>
      <c r="BE147" s="11"/>
      <c r="BF147" s="11"/>
      <c r="BG147" s="11"/>
    </row>
    <row r="148" spans="2:59" ht="18" customHeight="1" thickBot="1">
      <c r="B148" s="109"/>
      <c r="E148" s="1418"/>
      <c r="F148" s="1419"/>
      <c r="G148" s="1420"/>
      <c r="H148" s="1421"/>
      <c r="I148" s="1422" t="s">
        <v>490</v>
      </c>
      <c r="J148" s="1423">
        <f>D141+D142+D143+D144+D145+D146</f>
        <v>800</v>
      </c>
      <c r="L148" s="1296"/>
      <c r="M148" s="169"/>
      <c r="N148" s="15"/>
      <c r="O148" s="193"/>
      <c r="P148" s="193"/>
      <c r="Q148" s="175"/>
      <c r="R148" s="175"/>
      <c r="S148" s="188"/>
      <c r="T148" s="188"/>
      <c r="U148" s="188"/>
      <c r="V148" s="188"/>
      <c r="W148" s="188"/>
      <c r="X148" s="188"/>
      <c r="Y148" s="188"/>
      <c r="Z148" s="188"/>
      <c r="AA148" s="1656"/>
      <c r="AB148" s="175"/>
      <c r="AC148" s="175"/>
      <c r="AD148" s="175"/>
      <c r="AE148" s="175"/>
      <c r="AF148" s="175"/>
      <c r="AG148" s="175"/>
      <c r="AH148" s="175"/>
      <c r="AI148" s="175"/>
      <c r="AJ148" s="180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1"/>
      <c r="BE148" s="11"/>
      <c r="BF148" s="11"/>
      <c r="BG148" s="11"/>
    </row>
    <row r="149" spans="2:59" ht="16.5" customHeight="1">
      <c r="B149" s="109"/>
      <c r="C149" s="285" t="s">
        <v>234</v>
      </c>
      <c r="D149" s="121"/>
      <c r="E149" s="72"/>
      <c r="F149" s="1424"/>
      <c r="G149" s="1424"/>
      <c r="H149" s="1425"/>
      <c r="I149" s="1426"/>
      <c r="J149" s="1426"/>
      <c r="L149" s="71"/>
      <c r="M149" s="431"/>
      <c r="N149" s="59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75"/>
      <c r="AB149" s="180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1"/>
      <c r="BE149" s="11"/>
      <c r="BF149" s="11"/>
      <c r="BG149" s="11"/>
    </row>
    <row r="150" spans="2:59" ht="18.75" customHeight="1">
      <c r="B150" s="109"/>
      <c r="C150" s="1404" t="s">
        <v>23</v>
      </c>
      <c r="D150" s="1357">
        <v>200</v>
      </c>
      <c r="E150" s="430">
        <v>3.8</v>
      </c>
      <c r="F150" s="827">
        <v>3</v>
      </c>
      <c r="G150" s="827">
        <v>23</v>
      </c>
      <c r="H150" s="485">
        <f>G150*4+F150*9+E150*4</f>
        <v>134.19999999999999</v>
      </c>
      <c r="I150" s="1427">
        <v>38</v>
      </c>
      <c r="J150" s="1405" t="s">
        <v>22</v>
      </c>
      <c r="L150" s="44"/>
      <c r="M150" s="169"/>
      <c r="N150" s="15"/>
      <c r="O150" s="193"/>
      <c r="P150" s="193"/>
      <c r="Q150" s="175"/>
      <c r="R150" s="175"/>
      <c r="S150" s="188"/>
      <c r="T150" s="188"/>
      <c r="U150" s="188"/>
      <c r="V150" s="188"/>
      <c r="W150" s="188"/>
      <c r="X150" s="441"/>
      <c r="Y150" s="188"/>
      <c r="Z150" s="188"/>
      <c r="AA150" s="1656"/>
      <c r="AB150" s="180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1"/>
      <c r="BE150" s="11"/>
      <c r="BF150" s="11"/>
      <c r="BG150" s="11"/>
    </row>
    <row r="151" spans="2:59" ht="12.75" customHeight="1">
      <c r="B151" s="109"/>
      <c r="C151" s="1428" t="s">
        <v>230</v>
      </c>
      <c r="D151" s="1429">
        <v>60</v>
      </c>
      <c r="E151" s="430">
        <v>5.7930000000000001</v>
      </c>
      <c r="F151" s="827">
        <v>8.1479999999999997</v>
      </c>
      <c r="G151" s="827">
        <v>17.795999999999999</v>
      </c>
      <c r="H151" s="485">
        <f>G151*4+F151*9+E151*4</f>
        <v>167.68799999999999</v>
      </c>
      <c r="I151" s="1427">
        <v>27</v>
      </c>
      <c r="J151" s="1430" t="s">
        <v>232</v>
      </c>
      <c r="L151" s="325"/>
      <c r="M151" s="431"/>
      <c r="N151" s="161"/>
      <c r="O151" s="193"/>
      <c r="P151" s="193"/>
      <c r="Q151" s="175"/>
      <c r="R151" s="175"/>
      <c r="S151" s="188"/>
      <c r="T151" s="188"/>
      <c r="U151" s="844"/>
      <c r="V151" s="188"/>
      <c r="W151" s="188"/>
      <c r="X151" s="188"/>
      <c r="Y151" s="188"/>
      <c r="Z151" s="188"/>
      <c r="AA151" s="1656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1"/>
      <c r="BE151" s="11"/>
      <c r="BF151" s="11"/>
      <c r="BG151" s="11"/>
    </row>
    <row r="152" spans="2:59" ht="13.5" customHeight="1" thickBot="1">
      <c r="B152" s="111"/>
      <c r="C152" s="1408" t="s">
        <v>491</v>
      </c>
      <c r="D152" s="1409">
        <v>100</v>
      </c>
      <c r="E152" s="839">
        <v>0.4</v>
      </c>
      <c r="F152" s="840">
        <v>0.4</v>
      </c>
      <c r="G152" s="841">
        <v>9.8000000000000007</v>
      </c>
      <c r="H152" s="817">
        <f>G152*4+F152*9+E152*4</f>
        <v>44.400000000000006</v>
      </c>
      <c r="I152" s="1431">
        <v>35</v>
      </c>
      <c r="J152" s="1432" t="s">
        <v>13</v>
      </c>
      <c r="S152" s="188"/>
      <c r="T152" s="188"/>
      <c r="U152" s="188"/>
      <c r="V152" s="188"/>
      <c r="W152" s="188"/>
      <c r="X152" s="188"/>
      <c r="Y152" s="441"/>
      <c r="Z152" s="188"/>
      <c r="AA152" s="1656"/>
      <c r="AB152" s="1670"/>
      <c r="AC152" s="175"/>
      <c r="AD152" s="175"/>
      <c r="AE152" s="175"/>
      <c r="AF152" s="175"/>
      <c r="AG152" s="175"/>
      <c r="AH152" s="175"/>
      <c r="AI152" s="175"/>
      <c r="AJ152" s="188"/>
      <c r="AK152" s="188"/>
      <c r="AL152" s="1656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1"/>
      <c r="BE152" s="11"/>
      <c r="BF152" s="11"/>
      <c r="BG152" s="11"/>
    </row>
    <row r="153" spans="2:59" ht="15.75" thickBot="1">
      <c r="B153" s="1433" t="s">
        <v>492</v>
      </c>
      <c r="C153" s="46"/>
      <c r="D153" s="61"/>
      <c r="E153" s="1434">
        <f>SUM(E150:E152)</f>
        <v>9.9930000000000003</v>
      </c>
      <c r="F153" s="1413">
        <f>SUM(F150:F152)</f>
        <v>11.548</v>
      </c>
      <c r="G153" s="1435">
        <f>SUM(G150:G152)</f>
        <v>50.596000000000004</v>
      </c>
      <c r="H153" s="1436">
        <f>SUM(H150:H152)</f>
        <v>346.28800000000001</v>
      </c>
      <c r="I153" s="1437" t="s">
        <v>489</v>
      </c>
      <c r="J153" s="1417"/>
      <c r="S153" s="1302"/>
      <c r="T153" s="1301"/>
      <c r="U153" s="1301"/>
      <c r="V153" s="1302"/>
      <c r="W153" s="1663"/>
      <c r="X153" s="1301"/>
      <c r="Y153" s="1301"/>
      <c r="Z153" s="1302"/>
      <c r="AA153" s="1302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1"/>
      <c r="BE153" s="11"/>
      <c r="BF153" s="11"/>
      <c r="BG153" s="11"/>
    </row>
    <row r="154" spans="2:59" ht="18" customHeight="1" thickBot="1">
      <c r="B154" s="45"/>
      <c r="C154" s="46" t="s">
        <v>279</v>
      </c>
      <c r="D154" s="47"/>
      <c r="E154" s="258">
        <f>E147+E153</f>
        <v>35.53</v>
      </c>
      <c r="F154" s="494">
        <f t="shared" ref="F154:H154" si="5">F147+F153</f>
        <v>38.047000000000004</v>
      </c>
      <c r="G154" s="494">
        <f t="shared" si="5"/>
        <v>167.27600000000001</v>
      </c>
      <c r="H154" s="495">
        <f t="shared" si="5"/>
        <v>1153.6469999999999</v>
      </c>
      <c r="I154" s="1438" t="s">
        <v>493</v>
      </c>
      <c r="J154" s="1439">
        <f>D150+D151+D152</f>
        <v>360</v>
      </c>
      <c r="S154" s="1305"/>
      <c r="T154" s="1304"/>
      <c r="U154" s="1299"/>
      <c r="V154" s="1305"/>
      <c r="W154" s="1299"/>
      <c r="X154" s="1304"/>
      <c r="Y154" s="1304"/>
      <c r="Z154" s="1305"/>
      <c r="AA154" s="1664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1"/>
      <c r="BE154" s="11"/>
      <c r="BF154" s="11"/>
      <c r="BG154" s="11"/>
    </row>
    <row r="155" spans="2:59" ht="15.75" thickBot="1">
      <c r="B155" s="49"/>
      <c r="C155" s="50" t="s">
        <v>14</v>
      </c>
      <c r="D155" s="51"/>
      <c r="E155" s="489">
        <v>36</v>
      </c>
      <c r="F155" s="490">
        <v>36.799999999999997</v>
      </c>
      <c r="G155" s="860">
        <v>153.19999999999999</v>
      </c>
      <c r="H155" s="1440">
        <v>1088</v>
      </c>
      <c r="I155" s="1422" t="s">
        <v>494</v>
      </c>
      <c r="J155" s="1441"/>
      <c r="S155" s="193"/>
      <c r="T155" s="193"/>
      <c r="U155" s="193"/>
      <c r="V155" s="193"/>
      <c r="W155" s="193"/>
      <c r="X155" s="193"/>
      <c r="Y155" s="193"/>
      <c r="Z155" s="193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1"/>
      <c r="BE155" s="11"/>
      <c r="BF155" s="11"/>
      <c r="BG155" s="11"/>
    </row>
    <row r="156" spans="2:59" ht="15" customHeight="1">
      <c r="S156" s="193"/>
      <c r="T156" s="193"/>
      <c r="U156" s="193"/>
      <c r="V156" s="193"/>
      <c r="W156" s="193"/>
      <c r="X156" s="193"/>
      <c r="Y156" s="193"/>
      <c r="Z156" s="193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1"/>
      <c r="BE156" s="11"/>
      <c r="BF156" s="11"/>
      <c r="BG156" s="11"/>
    </row>
    <row r="157" spans="2:59" ht="14.25" customHeight="1">
      <c r="O157" s="205"/>
      <c r="P157" s="205"/>
      <c r="Q157" s="205"/>
      <c r="R157" s="403"/>
      <c r="S157" s="403"/>
      <c r="T157" s="1217"/>
      <c r="U157" s="205"/>
      <c r="V157" s="205"/>
      <c r="W157" s="403"/>
      <c r="X157" s="205"/>
      <c r="Y157" s="205"/>
      <c r="Z157" s="205"/>
      <c r="AA157" s="205"/>
      <c r="AB157" s="188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1"/>
      <c r="BE157" s="11"/>
      <c r="BF157" s="11"/>
      <c r="BG157" s="11"/>
    </row>
    <row r="158" spans="2:59" ht="13.5" customHeight="1">
      <c r="O158" s="945"/>
      <c r="P158" s="945"/>
      <c r="Q158" s="945"/>
      <c r="R158" s="945"/>
      <c r="S158" s="945"/>
      <c r="T158" s="945"/>
      <c r="U158" s="945"/>
      <c r="V158" s="945"/>
      <c r="W158" s="945"/>
      <c r="X158" s="945"/>
      <c r="Y158" s="945"/>
      <c r="Z158" s="945"/>
      <c r="AA158" s="94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1"/>
      <c r="BE158" s="11"/>
      <c r="BF158" s="11"/>
      <c r="BG158" s="11"/>
    </row>
    <row r="159" spans="2:59" ht="15" customHeight="1"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1"/>
      <c r="BE159" s="11"/>
      <c r="BF159" s="11"/>
      <c r="BG159" s="11"/>
    </row>
    <row r="160" spans="2:59">
      <c r="O160" s="193"/>
      <c r="P160" s="193"/>
      <c r="Q160" s="175"/>
      <c r="R160" s="175"/>
      <c r="S160" s="1672"/>
      <c r="T160" s="1672"/>
      <c r="U160" s="1673"/>
      <c r="V160" s="1674"/>
      <c r="W160" s="1672"/>
      <c r="X160" s="1674"/>
      <c r="Y160" s="1672"/>
      <c r="Z160" s="1672"/>
      <c r="AA160" s="1656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1"/>
      <c r="BE160" s="11"/>
      <c r="BF160" s="11"/>
      <c r="BG160" s="11"/>
    </row>
    <row r="161" spans="2:59">
      <c r="O161" s="193"/>
      <c r="P161" s="193"/>
      <c r="Q161" s="175"/>
      <c r="R161" s="175"/>
      <c r="S161" s="188"/>
      <c r="T161" s="188"/>
      <c r="U161" s="188"/>
      <c r="V161" s="188"/>
      <c r="W161" s="188"/>
      <c r="X161" s="441"/>
      <c r="Y161" s="188"/>
      <c r="Z161" s="188"/>
      <c r="AA161" s="1656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1"/>
      <c r="BE161" s="11"/>
      <c r="BF161" s="11"/>
      <c r="BG161" s="11"/>
    </row>
    <row r="162" spans="2:59">
      <c r="B162" s="1362" t="s">
        <v>465</v>
      </c>
      <c r="O162" s="193"/>
      <c r="P162" s="193"/>
      <c r="Q162" s="175"/>
      <c r="R162" s="175"/>
      <c r="S162" s="1675"/>
      <c r="T162" s="1675"/>
      <c r="U162" s="1676"/>
      <c r="V162" s="1677"/>
      <c r="W162" s="1675"/>
      <c r="X162" s="1678"/>
      <c r="Y162" s="1675"/>
      <c r="Z162" s="1679"/>
      <c r="AA162" s="1675"/>
      <c r="AB162" s="175"/>
      <c r="AC162" s="175"/>
      <c r="AD162" s="175"/>
      <c r="AE162" s="175"/>
      <c r="AF162" s="175"/>
      <c r="AG162" s="175"/>
      <c r="AH162" s="175"/>
      <c r="AI162" s="175"/>
      <c r="AJ162" s="844"/>
      <c r="AK162" s="1656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1"/>
      <c r="BE162" s="11"/>
      <c r="BF162" s="11"/>
      <c r="BG162" s="11"/>
    </row>
    <row r="163" spans="2:59">
      <c r="O163" s="193"/>
      <c r="P163" s="193"/>
      <c r="Q163" s="175"/>
      <c r="R163" s="175"/>
      <c r="S163" s="1680"/>
      <c r="T163" s="1675"/>
      <c r="U163" s="1675"/>
      <c r="V163" s="1675"/>
      <c r="W163" s="1675"/>
      <c r="X163" s="1675"/>
      <c r="Y163" s="1675"/>
      <c r="Z163" s="1675"/>
      <c r="AA163" s="1656"/>
      <c r="AB163" s="175"/>
      <c r="AC163" s="175"/>
      <c r="AD163" s="175"/>
      <c r="AE163" s="175"/>
      <c r="AF163" s="175"/>
      <c r="AG163" s="175"/>
      <c r="AH163" s="175"/>
      <c r="AI163" s="175"/>
      <c r="AJ163" s="188"/>
      <c r="AK163" s="1656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1"/>
      <c r="BE163" s="11"/>
      <c r="BF163" s="11"/>
      <c r="BG163" s="11"/>
    </row>
    <row r="164" spans="2:59">
      <c r="B164" s="26" t="s">
        <v>537</v>
      </c>
      <c r="J164" s="1364">
        <v>0.4</v>
      </c>
      <c r="O164" s="193"/>
      <c r="P164" s="193"/>
      <c r="Q164" s="175"/>
      <c r="R164" s="175"/>
      <c r="S164" s="1669"/>
      <c r="T164" s="844"/>
      <c r="U164" s="844"/>
      <c r="V164" s="844"/>
      <c r="W164" s="844"/>
      <c r="X164" s="844"/>
      <c r="Y164" s="844"/>
      <c r="Z164" s="844"/>
      <c r="AA164" s="1656"/>
      <c r="AB164" s="175"/>
      <c r="AC164" s="175"/>
      <c r="AD164" s="175"/>
      <c r="AE164" s="175"/>
      <c r="AF164" s="175"/>
      <c r="AG164" s="175"/>
      <c r="AH164" s="175"/>
      <c r="AI164" s="175"/>
      <c r="AJ164" s="188"/>
      <c r="AK164" s="1656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1"/>
      <c r="BE164" s="11"/>
      <c r="BF164" s="11"/>
      <c r="BG164" s="11"/>
    </row>
    <row r="165" spans="2:59">
      <c r="O165" s="193"/>
      <c r="P165" s="193"/>
      <c r="Q165" s="175"/>
      <c r="R165" s="175"/>
      <c r="S165" s="188"/>
      <c r="T165" s="188"/>
      <c r="U165" s="188"/>
      <c r="V165" s="188"/>
      <c r="W165" s="188"/>
      <c r="X165" s="188"/>
      <c r="Y165" s="188"/>
      <c r="Z165" s="188"/>
      <c r="AA165" s="1656"/>
      <c r="AB165" s="175"/>
      <c r="AC165" s="175"/>
      <c r="AD165" s="175"/>
      <c r="AE165" s="175"/>
      <c r="AF165" s="175"/>
      <c r="AG165" s="175"/>
      <c r="AH165" s="175"/>
      <c r="AI165" s="175"/>
      <c r="AJ165" s="188"/>
      <c r="AK165" s="1656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1"/>
      <c r="BE165" s="11"/>
      <c r="BF165" s="11"/>
      <c r="BG165" s="11"/>
    </row>
    <row r="166" spans="2:59">
      <c r="B166" s="1363" t="s">
        <v>1</v>
      </c>
      <c r="O166" s="193"/>
      <c r="P166" s="193"/>
      <c r="Q166" s="175"/>
      <c r="R166" s="175"/>
      <c r="S166" s="188"/>
      <c r="T166" s="188"/>
      <c r="U166" s="188"/>
      <c r="V166" s="188"/>
      <c r="W166" s="188"/>
      <c r="X166" s="188"/>
      <c r="Y166" s="188"/>
      <c r="Z166" s="188"/>
      <c r="AA166" s="1656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</row>
    <row r="167" spans="2:59" ht="15.75" thickBot="1">
      <c r="O167" s="188"/>
      <c r="P167" s="844"/>
      <c r="Q167" s="188"/>
      <c r="R167" s="327"/>
      <c r="S167" s="188"/>
      <c r="T167" s="188"/>
      <c r="U167" s="188"/>
      <c r="V167" s="188"/>
      <c r="W167" s="188"/>
      <c r="X167" s="188"/>
      <c r="Y167" s="441"/>
      <c r="Z167" s="188"/>
      <c r="AA167" s="1656"/>
      <c r="AB167" s="844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</row>
    <row r="168" spans="2:59" ht="18" customHeight="1" thickBot="1">
      <c r="B168" s="1365" t="s">
        <v>467</v>
      </c>
      <c r="C168" s="121"/>
      <c r="D168" s="1366" t="s">
        <v>468</v>
      </c>
      <c r="E168" s="917" t="s">
        <v>469</v>
      </c>
      <c r="F168" s="917"/>
      <c r="G168" s="917"/>
      <c r="H168" s="1367" t="s">
        <v>470</v>
      </c>
      <c r="I168" s="1368" t="s">
        <v>471</v>
      </c>
      <c r="J168" s="1369" t="s">
        <v>472</v>
      </c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75"/>
      <c r="AB168" s="188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</row>
    <row r="169" spans="2:59">
      <c r="B169" s="1370" t="s">
        <v>473</v>
      </c>
      <c r="C169" s="1371" t="s">
        <v>474</v>
      </c>
      <c r="D169" s="1372" t="s">
        <v>475</v>
      </c>
      <c r="E169" s="1373" t="s">
        <v>476</v>
      </c>
      <c r="F169" s="1373" t="s">
        <v>73</v>
      </c>
      <c r="G169" s="1373" t="s">
        <v>74</v>
      </c>
      <c r="H169" s="1374" t="s">
        <v>477</v>
      </c>
      <c r="I169" s="1375" t="s">
        <v>478</v>
      </c>
      <c r="J169" s="1376" t="s">
        <v>479</v>
      </c>
      <c r="O169" s="193"/>
      <c r="P169" s="193"/>
      <c r="Q169" s="175"/>
      <c r="R169" s="175"/>
      <c r="S169" s="188"/>
      <c r="T169" s="188"/>
      <c r="U169" s="188"/>
      <c r="V169" s="188"/>
      <c r="W169" s="188"/>
      <c r="X169" s="188"/>
      <c r="Y169" s="188"/>
      <c r="Z169" s="188"/>
      <c r="AA169" s="1656"/>
      <c r="AB169" s="188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</row>
    <row r="170" spans="2:59" ht="15" customHeight="1" thickBot="1">
      <c r="B170" s="1377"/>
      <c r="C170" s="1442"/>
      <c r="D170" s="1443"/>
      <c r="E170" s="1380" t="s">
        <v>6</v>
      </c>
      <c r="F170" s="1380" t="s">
        <v>7</v>
      </c>
      <c r="G170" s="1380" t="s">
        <v>8</v>
      </c>
      <c r="H170" s="1381" t="s">
        <v>480</v>
      </c>
      <c r="I170" s="1382" t="s">
        <v>481</v>
      </c>
      <c r="J170" s="1383" t="s">
        <v>482</v>
      </c>
      <c r="O170" s="193"/>
      <c r="P170" s="193"/>
      <c r="Q170" s="175"/>
      <c r="R170" s="175"/>
      <c r="S170" s="188"/>
      <c r="T170" s="188"/>
      <c r="U170" s="188"/>
      <c r="V170" s="188"/>
      <c r="W170" s="188"/>
      <c r="X170" s="441"/>
      <c r="Y170" s="188"/>
      <c r="Z170" s="188"/>
      <c r="AA170" s="1656"/>
      <c r="AB170" s="441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</row>
    <row r="171" spans="2:59">
      <c r="B171" s="121"/>
      <c r="C171" s="1459" t="s">
        <v>233</v>
      </c>
      <c r="D171" s="1384"/>
      <c r="E171" s="1385"/>
      <c r="F171" s="1386"/>
      <c r="G171" s="1386"/>
      <c r="H171" s="1387"/>
      <c r="I171" s="1445"/>
      <c r="J171" s="1446"/>
      <c r="O171" s="193"/>
      <c r="P171" s="193"/>
      <c r="Q171" s="175"/>
      <c r="R171" s="175"/>
      <c r="S171" s="1302"/>
      <c r="T171" s="1301"/>
      <c r="U171" s="1301"/>
      <c r="V171" s="1302"/>
      <c r="W171" s="1663"/>
      <c r="X171" s="1301"/>
      <c r="Y171" s="1301"/>
      <c r="Z171" s="1302"/>
      <c r="AA171" s="1302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</row>
    <row r="172" spans="2:59">
      <c r="B172" s="1450" t="s">
        <v>484</v>
      </c>
      <c r="C172" s="1471" t="s">
        <v>205</v>
      </c>
      <c r="D172" s="1429">
        <v>250</v>
      </c>
      <c r="E172" s="826">
        <v>4.883</v>
      </c>
      <c r="F172" s="846">
        <v>6.2130000000000001</v>
      </c>
      <c r="G172" s="826">
        <v>9.2650000000000006</v>
      </c>
      <c r="H172" s="485">
        <f t="shared" ref="H172" si="6">G172*4+F172*9+E172*4</f>
        <v>112.509</v>
      </c>
      <c r="I172" s="1399">
        <v>6</v>
      </c>
      <c r="J172" s="1400" t="s">
        <v>195</v>
      </c>
      <c r="L172" s="175"/>
      <c r="M172" s="1303"/>
      <c r="N172" s="175"/>
      <c r="O172" s="193"/>
      <c r="P172" s="193"/>
      <c r="Q172" s="175"/>
      <c r="R172" s="175"/>
      <c r="S172" s="1305"/>
      <c r="T172" s="1304"/>
      <c r="U172" s="1299"/>
      <c r="V172" s="1305"/>
      <c r="W172" s="1299"/>
      <c r="X172" s="1304"/>
      <c r="Y172" s="1304"/>
      <c r="Z172" s="1305"/>
      <c r="AA172" s="1664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</row>
    <row r="173" spans="2:59">
      <c r="B173" s="1396" t="s">
        <v>486</v>
      </c>
      <c r="C173" s="1471" t="s">
        <v>504</v>
      </c>
      <c r="D173" s="1357" t="s">
        <v>399</v>
      </c>
      <c r="E173" s="430">
        <v>10.334</v>
      </c>
      <c r="F173" s="827">
        <v>7.9550000000000001</v>
      </c>
      <c r="G173" s="827">
        <v>18.173999999999999</v>
      </c>
      <c r="H173" s="485">
        <f>G173*4+F173*9+E173*4</f>
        <v>185.62700000000001</v>
      </c>
      <c r="I173" s="434">
        <v>18</v>
      </c>
      <c r="J173" s="1405" t="s">
        <v>24</v>
      </c>
      <c r="L173" s="175"/>
      <c r="M173" s="175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</row>
    <row r="174" spans="2:59">
      <c r="B174" s="109"/>
      <c r="C174" s="1474" t="s">
        <v>505</v>
      </c>
      <c r="D174" s="1393" t="s">
        <v>364</v>
      </c>
      <c r="E174" s="946">
        <v>5.13</v>
      </c>
      <c r="F174" s="947">
        <v>6.8929999999999998</v>
      </c>
      <c r="G174" s="948">
        <v>29.422999999999998</v>
      </c>
      <c r="H174" s="949">
        <f t="shared" ref="H174" si="7">G174*4+F174*9+E174*4</f>
        <v>200.249</v>
      </c>
      <c r="I174" s="1394">
        <v>21</v>
      </c>
      <c r="J174" s="1395" t="s">
        <v>362</v>
      </c>
      <c r="L174" s="193"/>
      <c r="M174" s="193"/>
      <c r="N174" s="193"/>
      <c r="O174" s="193"/>
      <c r="P174" s="193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</row>
    <row r="175" spans="2:59" ht="15.75">
      <c r="B175" s="1403" t="s">
        <v>16</v>
      </c>
      <c r="C175" s="1461" t="s">
        <v>363</v>
      </c>
      <c r="D175" s="1566"/>
      <c r="E175" s="950">
        <v>1.4219999999999999</v>
      </c>
      <c r="F175" s="951">
        <v>1.5620000000000001</v>
      </c>
      <c r="G175" s="952">
        <v>14.473000000000001</v>
      </c>
      <c r="H175" s="953">
        <f>G175*4+F175*9+E175*4</f>
        <v>77.638000000000005</v>
      </c>
      <c r="I175" s="1399"/>
      <c r="J175" s="1400" t="s">
        <v>145</v>
      </c>
      <c r="L175" s="11"/>
      <c r="M175" s="311"/>
      <c r="N175" s="11"/>
      <c r="O175" s="193"/>
      <c r="P175" s="193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</row>
    <row r="176" spans="2:59" ht="16.5" customHeight="1">
      <c r="B176" s="1406" t="s">
        <v>506</v>
      </c>
      <c r="C176" s="1461" t="s">
        <v>228</v>
      </c>
      <c r="D176" s="1357">
        <v>200</v>
      </c>
      <c r="E176" s="430">
        <v>1</v>
      </c>
      <c r="F176" s="827">
        <v>0</v>
      </c>
      <c r="G176" s="827">
        <v>20.92</v>
      </c>
      <c r="H176" s="485">
        <f t="shared" ref="H176" si="8">G176*4+F176*9+E176*4</f>
        <v>87.68</v>
      </c>
      <c r="I176" s="1399">
        <v>39</v>
      </c>
      <c r="J176" s="1405" t="s">
        <v>9</v>
      </c>
      <c r="L176" s="1329"/>
      <c r="M176" s="183"/>
      <c r="N176" s="59"/>
      <c r="O176" s="193"/>
      <c r="P176" s="193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</row>
    <row r="177" spans="2:55" ht="15.75" customHeight="1">
      <c r="B177" s="109"/>
      <c r="C177" s="1471" t="s">
        <v>11</v>
      </c>
      <c r="D177" s="1357">
        <v>40</v>
      </c>
      <c r="E177" s="430">
        <v>2.04</v>
      </c>
      <c r="F177" s="827">
        <v>0.34</v>
      </c>
      <c r="G177" s="827">
        <v>19.036000000000001</v>
      </c>
      <c r="H177" s="485">
        <f>G177*4+F177*9+E177*4</f>
        <v>87.364000000000004</v>
      </c>
      <c r="I177" s="1407">
        <v>33</v>
      </c>
      <c r="J177" s="1405" t="s">
        <v>10</v>
      </c>
      <c r="L177" s="42"/>
      <c r="M177" s="169"/>
      <c r="N177" s="15"/>
      <c r="O177" s="193"/>
      <c r="P177" s="193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</row>
    <row r="178" spans="2:55" ht="18" customHeight="1" thickBot="1">
      <c r="B178" s="109"/>
      <c r="C178" s="1472" t="s">
        <v>12</v>
      </c>
      <c r="D178" s="1409">
        <v>50</v>
      </c>
      <c r="E178" s="839">
        <v>2.8250000000000002</v>
      </c>
      <c r="F178" s="841">
        <v>0.6</v>
      </c>
      <c r="G178" s="841">
        <v>20.925000000000001</v>
      </c>
      <c r="H178" s="817">
        <f>G178*4+F178*9+E178*4</f>
        <v>100.4</v>
      </c>
      <c r="I178" s="1491">
        <v>32</v>
      </c>
      <c r="J178" s="1405" t="s">
        <v>10</v>
      </c>
      <c r="L178" s="11"/>
      <c r="M178" s="169"/>
      <c r="N178" s="11"/>
      <c r="O178" s="193"/>
      <c r="P178" s="193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</row>
    <row r="179" spans="2:55">
      <c r="B179" s="1411" t="s">
        <v>488</v>
      </c>
      <c r="D179" s="253"/>
      <c r="E179" s="1412">
        <f>SUM(E172:E178)</f>
        <v>27.633999999999997</v>
      </c>
      <c r="F179" s="1413">
        <f>SUM(F172:F178)</f>
        <v>23.563000000000002</v>
      </c>
      <c r="G179" s="1414">
        <f>SUM(G172:G178)</f>
        <v>132.21600000000001</v>
      </c>
      <c r="H179" s="1415">
        <f>SUM(H172:H178)</f>
        <v>851.46699999999998</v>
      </c>
      <c r="I179" s="1437" t="s">
        <v>489</v>
      </c>
      <c r="J179" s="1417"/>
      <c r="L179" s="42"/>
      <c r="M179" s="180"/>
      <c r="N179" s="62"/>
      <c r="O179" s="193"/>
      <c r="P179" s="193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</row>
    <row r="180" spans="2:55" ht="15.75" thickBot="1">
      <c r="B180" s="109"/>
      <c r="E180" s="1418"/>
      <c r="F180" s="1419"/>
      <c r="G180" s="1420"/>
      <c r="H180" s="1421"/>
      <c r="I180" s="1422" t="s">
        <v>490</v>
      </c>
      <c r="J180" s="1423">
        <f>D172+D176+D177+D178+100+20+120+60</f>
        <v>840</v>
      </c>
      <c r="L180" s="42"/>
      <c r="M180" s="169"/>
      <c r="N180" s="15"/>
      <c r="O180" s="193"/>
      <c r="P180" s="193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</row>
    <row r="181" spans="2:55" ht="18" customHeight="1">
      <c r="B181" s="109"/>
      <c r="C181" s="285" t="s">
        <v>234</v>
      </c>
      <c r="D181" s="121"/>
      <c r="E181" s="72"/>
      <c r="F181" s="1424"/>
      <c r="G181" s="1424"/>
      <c r="H181" s="1425"/>
      <c r="I181" s="1426"/>
      <c r="J181" s="1426"/>
      <c r="L181" s="42"/>
      <c r="M181" s="169"/>
      <c r="N181" s="15"/>
      <c r="O181" s="193"/>
      <c r="P181" s="193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</row>
    <row r="182" spans="2:55" ht="18" customHeight="1">
      <c r="B182" s="109"/>
      <c r="C182" s="1404" t="s">
        <v>20</v>
      </c>
      <c r="D182" s="1357">
        <v>200</v>
      </c>
      <c r="E182" s="315">
        <v>7.0000000000000007E-2</v>
      </c>
      <c r="F182" s="316">
        <v>0.02</v>
      </c>
      <c r="G182" s="316">
        <v>15</v>
      </c>
      <c r="H182" s="317">
        <f>G182*4+F182*9+E182*4</f>
        <v>60.46</v>
      </c>
      <c r="I182" s="1427">
        <v>41</v>
      </c>
      <c r="J182" s="1400" t="s">
        <v>19</v>
      </c>
      <c r="L182" s="187"/>
      <c r="M182" s="169"/>
      <c r="N182" s="168"/>
      <c r="O182" s="193"/>
      <c r="P182" s="193"/>
      <c r="Q182" s="1667"/>
      <c r="R182" s="193"/>
      <c r="S182" s="193"/>
      <c r="T182" s="193"/>
      <c r="U182" s="193"/>
      <c r="V182" s="193"/>
      <c r="W182" s="193"/>
      <c r="X182" s="193"/>
      <c r="Y182" s="193"/>
      <c r="Z182" s="193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</row>
    <row r="183" spans="2:55">
      <c r="B183" s="109"/>
      <c r="C183" s="1041" t="s">
        <v>507</v>
      </c>
      <c r="D183" s="1628">
        <v>120</v>
      </c>
      <c r="E183" s="315">
        <v>5.2030000000000003</v>
      </c>
      <c r="F183" s="316">
        <v>7.7670000000000003</v>
      </c>
      <c r="G183" s="316">
        <v>7.85</v>
      </c>
      <c r="H183" s="317">
        <f>G183*4+F183*9+E183*4</f>
        <v>122.11499999999999</v>
      </c>
      <c r="I183" s="1427">
        <v>26</v>
      </c>
      <c r="J183" s="1395" t="s">
        <v>508</v>
      </c>
      <c r="L183" s="187"/>
      <c r="M183" s="169"/>
      <c r="N183" s="168"/>
      <c r="O183" s="175"/>
      <c r="P183" s="175"/>
      <c r="Q183" s="193"/>
      <c r="R183" s="750"/>
      <c r="S183" s="175"/>
      <c r="T183" s="175"/>
      <c r="U183" s="175"/>
      <c r="V183" s="175"/>
      <c r="W183" s="175"/>
      <c r="X183" s="175"/>
      <c r="Y183" s="175"/>
      <c r="Z183" s="175"/>
      <c r="AA183" s="187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</row>
    <row r="184" spans="2:55" ht="15.75" thickBot="1">
      <c r="B184" s="111"/>
      <c r="C184" s="1408" t="s">
        <v>491</v>
      </c>
      <c r="D184" s="1409">
        <v>80</v>
      </c>
      <c r="E184" s="319">
        <v>0.32</v>
      </c>
      <c r="F184" s="320">
        <v>0.32</v>
      </c>
      <c r="G184" s="321">
        <v>7.84</v>
      </c>
      <c r="H184" s="322">
        <f>G184*4+F184*9+E184*4</f>
        <v>35.520000000000003</v>
      </c>
      <c r="I184" s="1431">
        <v>35</v>
      </c>
      <c r="J184" s="1432" t="s">
        <v>13</v>
      </c>
      <c r="L184" s="11"/>
      <c r="M184" s="54"/>
      <c r="N184" s="11"/>
      <c r="O184" s="205"/>
      <c r="P184" s="205"/>
      <c r="Q184" s="205"/>
      <c r="R184" s="403"/>
      <c r="S184" s="403"/>
      <c r="T184" s="1217"/>
      <c r="U184" s="205"/>
      <c r="V184" s="205"/>
      <c r="W184" s="403"/>
      <c r="X184" s="205"/>
      <c r="Y184" s="205"/>
      <c r="Z184" s="205"/>
      <c r="AA184" s="20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</row>
    <row r="185" spans="2:55" ht="18.75" customHeight="1" thickBot="1">
      <c r="B185" s="1433" t="s">
        <v>492</v>
      </c>
      <c r="C185" s="46"/>
      <c r="D185" s="61"/>
      <c r="E185" s="1434">
        <f>SUM(E182:E184)</f>
        <v>5.5930000000000009</v>
      </c>
      <c r="F185" s="1413">
        <f>SUM(F182:F184)</f>
        <v>8.1069999999999993</v>
      </c>
      <c r="G185" s="1435">
        <f>SUM(G182:G184)</f>
        <v>30.69</v>
      </c>
      <c r="H185" s="1436">
        <f>SUM(H182:H184)</f>
        <v>218.095</v>
      </c>
      <c r="I185" s="1437" t="s">
        <v>489</v>
      </c>
      <c r="J185" s="1417"/>
      <c r="L185" s="11"/>
      <c r="M185" s="326"/>
      <c r="N185" s="11"/>
      <c r="O185" s="945"/>
      <c r="P185" s="945"/>
      <c r="Q185" s="945"/>
      <c r="R185" s="945"/>
      <c r="S185" s="945"/>
      <c r="T185" s="945"/>
      <c r="U185" s="945"/>
      <c r="V185" s="945"/>
      <c r="W185" s="945"/>
      <c r="X185" s="945"/>
      <c r="Y185" s="945"/>
      <c r="Z185" s="945"/>
      <c r="AA185" s="94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</row>
    <row r="186" spans="2:55" ht="18.75" customHeight="1" thickBot="1">
      <c r="B186" s="1475"/>
      <c r="C186" s="46" t="s">
        <v>279</v>
      </c>
      <c r="D186" s="47"/>
      <c r="E186" s="258">
        <f>E179+E185</f>
        <v>33.226999999999997</v>
      </c>
      <c r="F186" s="157">
        <f>F179+F185</f>
        <v>31.67</v>
      </c>
      <c r="G186" s="157">
        <f>G179+G185</f>
        <v>162.90600000000001</v>
      </c>
      <c r="H186" s="493">
        <f>H179+H185</f>
        <v>1069.5619999999999</v>
      </c>
      <c r="I186" s="1438" t="s">
        <v>493</v>
      </c>
      <c r="J186" s="1696">
        <f>D182+D183+D184</f>
        <v>400</v>
      </c>
      <c r="L186" s="42"/>
      <c r="M186" s="7"/>
      <c r="N186" s="59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</row>
    <row r="187" spans="2:55" ht="13.5" customHeight="1" thickBot="1">
      <c r="B187" s="49"/>
      <c r="C187" s="50" t="s">
        <v>14</v>
      </c>
      <c r="D187" s="51"/>
      <c r="E187" s="489">
        <v>36</v>
      </c>
      <c r="F187" s="490">
        <v>36.799999999999997</v>
      </c>
      <c r="G187" s="860">
        <v>153.19999999999999</v>
      </c>
      <c r="H187" s="1440">
        <v>1088</v>
      </c>
      <c r="I187" s="1422" t="s">
        <v>494</v>
      </c>
      <c r="J187" s="1441"/>
      <c r="L187" s="42"/>
      <c r="M187" s="169"/>
      <c r="N187" s="15"/>
      <c r="O187" s="193"/>
      <c r="P187" s="193"/>
      <c r="Q187" s="175"/>
      <c r="R187" s="175"/>
      <c r="S187" s="1672"/>
      <c r="T187" s="1672"/>
      <c r="U187" s="1672"/>
      <c r="V187" s="1672"/>
      <c r="W187" s="188"/>
      <c r="X187" s="441"/>
      <c r="Y187" s="188"/>
      <c r="Z187" s="188"/>
      <c r="AA187" s="1656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</row>
    <row r="188" spans="2:55" ht="14.25" customHeight="1">
      <c r="L188" s="11"/>
      <c r="M188" s="169"/>
      <c r="N188" s="54"/>
      <c r="O188" s="193"/>
      <c r="P188" s="193"/>
      <c r="Q188" s="175"/>
      <c r="R188" s="175"/>
      <c r="S188" s="188"/>
      <c r="T188" s="188"/>
      <c r="U188" s="1669"/>
      <c r="V188" s="188"/>
      <c r="W188" s="188"/>
      <c r="X188" s="441"/>
      <c r="Y188" s="441"/>
      <c r="Z188" s="188"/>
      <c r="AA188" s="1656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</row>
    <row r="189" spans="2:55">
      <c r="B189" s="1362"/>
      <c r="L189" s="44"/>
      <c r="M189" s="169"/>
      <c r="N189" s="15"/>
      <c r="O189" s="193"/>
      <c r="P189" s="193"/>
      <c r="Q189" s="175"/>
      <c r="R189" s="175"/>
      <c r="S189" s="1656"/>
      <c r="T189" s="1656"/>
      <c r="U189" s="1656"/>
      <c r="V189" s="1656"/>
      <c r="W189" s="1656"/>
      <c r="X189" s="1656"/>
      <c r="Y189" s="1656"/>
      <c r="Z189" s="1656"/>
      <c r="AA189" s="202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</row>
    <row r="190" spans="2:55">
      <c r="B190" s="26" t="s">
        <v>538</v>
      </c>
      <c r="E190" s="1363" t="s">
        <v>509</v>
      </c>
      <c r="J190" s="1364">
        <v>0.4</v>
      </c>
      <c r="L190" s="187"/>
      <c r="M190" s="169"/>
      <c r="N190" s="162"/>
      <c r="O190" s="193"/>
      <c r="P190" s="193"/>
      <c r="Q190" s="175"/>
      <c r="R190" s="175"/>
      <c r="S190" s="188"/>
      <c r="T190" s="188"/>
      <c r="U190" s="188"/>
      <c r="V190" s="188"/>
      <c r="W190" s="188"/>
      <c r="X190" s="188"/>
      <c r="Y190" s="188"/>
      <c r="Z190" s="188"/>
      <c r="AA190" s="1656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</row>
    <row r="191" spans="2:55" ht="15.75" thickBot="1">
      <c r="L191" s="187"/>
      <c r="M191" s="169"/>
      <c r="N191" s="162"/>
      <c r="O191" s="193"/>
      <c r="P191" s="193"/>
      <c r="Q191" s="175"/>
      <c r="R191" s="175"/>
      <c r="S191" s="188"/>
      <c r="T191" s="188"/>
      <c r="U191" s="188"/>
      <c r="V191" s="188"/>
      <c r="W191" s="188"/>
      <c r="X191" s="188"/>
      <c r="Y191" s="188"/>
      <c r="Z191" s="188"/>
      <c r="AA191" s="1656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</row>
    <row r="192" spans="2:55" ht="16.5" thickBot="1">
      <c r="B192" s="1365" t="s">
        <v>467</v>
      </c>
      <c r="C192" s="121"/>
      <c r="D192" s="1366" t="s">
        <v>468</v>
      </c>
      <c r="E192" s="917" t="s">
        <v>469</v>
      </c>
      <c r="F192" s="917"/>
      <c r="G192" s="917"/>
      <c r="H192" s="1367" t="s">
        <v>470</v>
      </c>
      <c r="I192" s="1368" t="s">
        <v>471</v>
      </c>
      <c r="J192" s="1369" t="s">
        <v>472</v>
      </c>
      <c r="L192" s="760"/>
      <c r="M192" s="195"/>
      <c r="N192" s="1701"/>
      <c r="O192" s="193"/>
      <c r="P192" s="193"/>
      <c r="Q192" s="175"/>
      <c r="R192" s="175"/>
      <c r="S192" s="188"/>
      <c r="T192" s="188"/>
      <c r="U192" s="188"/>
      <c r="V192" s="188"/>
      <c r="W192" s="188"/>
      <c r="X192" s="188"/>
      <c r="Y192" s="188"/>
      <c r="Z192" s="188"/>
      <c r="AA192" s="1656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</row>
    <row r="193" spans="2:55">
      <c r="B193" s="1370" t="s">
        <v>473</v>
      </c>
      <c r="C193" s="1371" t="s">
        <v>474</v>
      </c>
      <c r="D193" s="1372" t="s">
        <v>475</v>
      </c>
      <c r="E193" s="1373" t="s">
        <v>476</v>
      </c>
      <c r="F193" s="1373" t="s">
        <v>73</v>
      </c>
      <c r="G193" s="1373" t="s">
        <v>74</v>
      </c>
      <c r="H193" s="1374" t="s">
        <v>477</v>
      </c>
      <c r="I193" s="1375" t="s">
        <v>478</v>
      </c>
      <c r="J193" s="1376" t="s">
        <v>479</v>
      </c>
      <c r="L193" s="200"/>
      <c r="M193" s="183"/>
      <c r="N193" s="956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</row>
    <row r="194" spans="2:55" ht="15.75" thickBot="1">
      <c r="B194" s="1377"/>
      <c r="C194" s="1442"/>
      <c r="D194" s="1443"/>
      <c r="E194" s="1380" t="s">
        <v>6</v>
      </c>
      <c r="F194" s="1380" t="s">
        <v>7</v>
      </c>
      <c r="G194" s="1380" t="s">
        <v>8</v>
      </c>
      <c r="H194" s="1381" t="s">
        <v>480</v>
      </c>
      <c r="I194" s="1476" t="s">
        <v>481</v>
      </c>
      <c r="J194" s="1376" t="s">
        <v>482</v>
      </c>
      <c r="L194" s="191"/>
      <c r="M194" s="169"/>
      <c r="N194" s="162"/>
      <c r="O194" s="193"/>
      <c r="P194" s="193"/>
      <c r="Q194" s="175"/>
      <c r="R194" s="175"/>
      <c r="S194" s="188"/>
      <c r="T194" s="188"/>
      <c r="U194" s="188"/>
      <c r="V194" s="188"/>
      <c r="W194" s="188"/>
      <c r="X194" s="188"/>
      <c r="Y194" s="188"/>
      <c r="Z194" s="188"/>
      <c r="AA194" s="1656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</row>
    <row r="195" spans="2:55">
      <c r="B195" s="121"/>
      <c r="C195" s="1459" t="s">
        <v>233</v>
      </c>
      <c r="D195" s="1384"/>
      <c r="E195" s="1385"/>
      <c r="F195" s="1386"/>
      <c r="G195" s="1386"/>
      <c r="H195" s="1387"/>
      <c r="I195" s="1445"/>
      <c r="J195" s="1446"/>
      <c r="L195" s="187"/>
      <c r="M195" s="169"/>
      <c r="N195" s="162"/>
      <c r="O195" s="193"/>
      <c r="P195" s="193"/>
      <c r="Q195" s="175"/>
      <c r="R195" s="175"/>
      <c r="S195" s="188"/>
      <c r="T195" s="188"/>
      <c r="U195" s="188"/>
      <c r="V195" s="188"/>
      <c r="W195" s="188"/>
      <c r="X195" s="188"/>
      <c r="Y195" s="188"/>
      <c r="Z195" s="188"/>
      <c r="AA195" s="1656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</row>
    <row r="196" spans="2:55">
      <c r="B196" s="1450" t="s">
        <v>484</v>
      </c>
      <c r="C196" s="1471" t="s">
        <v>321</v>
      </c>
      <c r="D196" s="1357">
        <v>250</v>
      </c>
      <c r="E196" s="430">
        <v>5.0613000000000001</v>
      </c>
      <c r="F196" s="827">
        <v>9.3879999999999999</v>
      </c>
      <c r="G196" s="827">
        <v>18.163</v>
      </c>
      <c r="H196" s="485">
        <f t="shared" ref="H196:H197" si="9">G196*4+F196*9+E196*4</f>
        <v>177.38920000000002</v>
      </c>
      <c r="I196" s="1477">
        <v>7</v>
      </c>
      <c r="J196" s="1402" t="s">
        <v>187</v>
      </c>
      <c r="L196" s="187"/>
      <c r="M196" s="169"/>
      <c r="N196" s="162"/>
      <c r="O196" s="193"/>
      <c r="P196" s="193"/>
      <c r="Q196" s="175"/>
      <c r="R196" s="175"/>
      <c r="S196" s="188"/>
      <c r="T196" s="188"/>
      <c r="U196" s="188"/>
      <c r="V196" s="188"/>
      <c r="W196" s="188"/>
      <c r="X196" s="188"/>
      <c r="Y196" s="188"/>
      <c r="Z196" s="188"/>
      <c r="AA196" s="1656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</row>
    <row r="197" spans="2:55">
      <c r="B197" s="1396" t="s">
        <v>510</v>
      </c>
      <c r="C197" s="1471" t="s">
        <v>322</v>
      </c>
      <c r="D197" s="1357">
        <v>60</v>
      </c>
      <c r="E197" s="430">
        <v>0.66</v>
      </c>
      <c r="F197" s="827">
        <v>0.12</v>
      </c>
      <c r="G197" s="827">
        <v>2.2799999999999998</v>
      </c>
      <c r="H197" s="485">
        <f t="shared" si="9"/>
        <v>12.84</v>
      </c>
      <c r="I197" s="434">
        <v>24</v>
      </c>
      <c r="J197" s="1473" t="s">
        <v>359</v>
      </c>
      <c r="L197" s="187"/>
      <c r="M197" s="169"/>
      <c r="N197" s="162"/>
      <c r="O197" s="193"/>
      <c r="P197" s="193"/>
      <c r="Q197" s="175"/>
      <c r="R197" s="175"/>
      <c r="S197" s="1302"/>
      <c r="T197" s="1301"/>
      <c r="U197" s="1301"/>
      <c r="V197" s="1301"/>
      <c r="W197" s="1663"/>
      <c r="X197" s="1301"/>
      <c r="Y197" s="1301"/>
      <c r="Z197" s="1302"/>
      <c r="AA197" s="1302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</row>
    <row r="198" spans="2:55">
      <c r="B198" s="109"/>
      <c r="C198" s="1471" t="s">
        <v>134</v>
      </c>
      <c r="D198" s="1357">
        <v>200</v>
      </c>
      <c r="E198" s="439">
        <v>14.326000000000001</v>
      </c>
      <c r="F198" s="484">
        <v>21.972999999999999</v>
      </c>
      <c r="G198" s="484">
        <v>30.114000000000001</v>
      </c>
      <c r="H198" s="485">
        <f>G198*4+F198*9+E198*4</f>
        <v>375.51700000000005</v>
      </c>
      <c r="I198" s="434">
        <v>15</v>
      </c>
      <c r="J198" s="1405" t="s">
        <v>21</v>
      </c>
      <c r="L198" s="187"/>
      <c r="M198" s="169"/>
      <c r="N198" s="162"/>
      <c r="O198" s="193"/>
      <c r="P198" s="193"/>
      <c r="Q198" s="175"/>
      <c r="R198" s="175"/>
      <c r="S198" s="1305"/>
      <c r="T198" s="1304"/>
      <c r="U198" s="1299"/>
      <c r="V198" s="1305"/>
      <c r="W198" s="1299"/>
      <c r="X198" s="1304"/>
      <c r="Y198" s="1304"/>
      <c r="Z198" s="1305"/>
      <c r="AA198" s="1664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</row>
    <row r="199" spans="2:55" ht="15.75">
      <c r="B199" s="1403" t="s">
        <v>16</v>
      </c>
      <c r="C199" s="1471" t="s">
        <v>511</v>
      </c>
      <c r="D199" s="1357">
        <v>200</v>
      </c>
      <c r="E199" s="250">
        <v>0.66200000000000003</v>
      </c>
      <c r="F199" s="256">
        <v>0.09</v>
      </c>
      <c r="G199" s="256">
        <v>29.393999999999998</v>
      </c>
      <c r="H199" s="257">
        <f>G199*4+F199*9+E199*4</f>
        <v>121.03399999999999</v>
      </c>
      <c r="I199" s="1478">
        <v>36</v>
      </c>
      <c r="J199" s="1405" t="s">
        <v>17</v>
      </c>
      <c r="L199" s="175"/>
      <c r="M199" s="186"/>
      <c r="N199" s="175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</row>
    <row r="200" spans="2:55">
      <c r="B200" s="1406" t="s">
        <v>512</v>
      </c>
      <c r="C200" s="1471" t="s">
        <v>11</v>
      </c>
      <c r="D200" s="1357">
        <v>54</v>
      </c>
      <c r="E200" s="829">
        <v>2.754</v>
      </c>
      <c r="F200" s="827">
        <v>0.45900000000000002</v>
      </c>
      <c r="G200" s="827">
        <v>25.699000000000002</v>
      </c>
      <c r="H200" s="1448">
        <f>G200*4+F200*9+E200*4</f>
        <v>117.94300000000001</v>
      </c>
      <c r="I200" s="1407">
        <v>33</v>
      </c>
      <c r="J200" s="1405" t="s">
        <v>10</v>
      </c>
      <c r="L200" s="175"/>
      <c r="M200" s="186"/>
      <c r="N200" s="175"/>
      <c r="O200" s="175"/>
      <c r="P200" s="175"/>
      <c r="Q200" s="193"/>
      <c r="R200" s="193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</row>
    <row r="201" spans="2:55" ht="15.75" thickBot="1">
      <c r="B201" s="109"/>
      <c r="C201" s="1472" t="s">
        <v>12</v>
      </c>
      <c r="D201" s="1409">
        <v>50</v>
      </c>
      <c r="E201" s="839">
        <v>2.8250000000000002</v>
      </c>
      <c r="F201" s="841">
        <v>0.6</v>
      </c>
      <c r="G201" s="841">
        <v>20.925000000000001</v>
      </c>
      <c r="H201" s="817">
        <f>G201*4+F201*9+E201*4</f>
        <v>100.4</v>
      </c>
      <c r="I201" s="1491">
        <v>32</v>
      </c>
      <c r="J201" s="1410" t="s">
        <v>10</v>
      </c>
      <c r="L201" s="175"/>
      <c r="M201" s="186"/>
      <c r="N201" s="175"/>
      <c r="O201" s="175"/>
      <c r="P201" s="175"/>
      <c r="Q201" s="341"/>
      <c r="R201" s="341"/>
      <c r="S201" s="205"/>
      <c r="T201" s="205"/>
      <c r="U201" s="205"/>
      <c r="V201" s="205"/>
      <c r="W201" s="175"/>
      <c r="X201" s="193"/>
      <c r="Y201" s="193"/>
      <c r="Z201" s="193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</row>
    <row r="202" spans="2:55" ht="15.75">
      <c r="B202" s="1411" t="s">
        <v>488</v>
      </c>
      <c r="D202" s="253"/>
      <c r="E202" s="1412">
        <f>SUM(E196:E201)</f>
        <v>26.2883</v>
      </c>
      <c r="F202" s="1413">
        <f>SUM(F196:F201)</f>
        <v>32.630000000000003</v>
      </c>
      <c r="G202" s="1414">
        <f>SUM(G196:G201)</f>
        <v>126.57499999999999</v>
      </c>
      <c r="H202" s="1415">
        <f>SUM(H196:H201)</f>
        <v>905.1232</v>
      </c>
      <c r="I202" s="1437" t="s">
        <v>489</v>
      </c>
      <c r="J202" s="1417"/>
      <c r="L202" s="175"/>
      <c r="M202" s="326"/>
      <c r="N202" s="175"/>
      <c r="O202" s="175"/>
      <c r="P202" s="175"/>
      <c r="Q202" s="175"/>
      <c r="R202" s="348"/>
      <c r="S202" s="175"/>
      <c r="T202" s="265"/>
      <c r="U202" s="205"/>
      <c r="V202" s="205"/>
      <c r="W202" s="205"/>
      <c r="X202" s="175"/>
      <c r="Y202" s="175"/>
      <c r="Z202" s="1666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</row>
    <row r="203" spans="2:55" ht="12.75" customHeight="1" thickBot="1">
      <c r="B203" s="109"/>
      <c r="E203" s="1418"/>
      <c r="F203" s="1419"/>
      <c r="G203" s="1420"/>
      <c r="H203" s="1421"/>
      <c r="I203" s="1422" t="s">
        <v>490</v>
      </c>
      <c r="J203" s="1423">
        <f>D196+D197+D198+D199+D200+D201</f>
        <v>814</v>
      </c>
      <c r="L203" s="187"/>
      <c r="M203" s="169"/>
      <c r="N203" s="168"/>
      <c r="O203" s="193"/>
      <c r="P203" s="193"/>
      <c r="Q203" s="1667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1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</row>
    <row r="204" spans="2:55">
      <c r="B204" s="109"/>
      <c r="C204" s="285" t="s">
        <v>234</v>
      </c>
      <c r="D204" s="121"/>
      <c r="E204" s="72"/>
      <c r="F204" s="1424"/>
      <c r="G204" s="1424"/>
      <c r="H204" s="1425"/>
      <c r="I204" s="1426"/>
      <c r="J204" s="1426"/>
      <c r="L204" s="175"/>
      <c r="M204" s="183"/>
      <c r="N204" s="175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</row>
    <row r="205" spans="2:55">
      <c r="B205" s="109"/>
      <c r="C205" s="1404" t="s">
        <v>513</v>
      </c>
      <c r="D205" s="1567">
        <v>110</v>
      </c>
      <c r="E205" s="829">
        <v>3.4430000000000001</v>
      </c>
      <c r="F205" s="827">
        <v>8.8659999999999997</v>
      </c>
      <c r="G205" s="827">
        <v>18.623000000000001</v>
      </c>
      <c r="H205" s="485">
        <f t="shared" ref="H205" si="10">G205*4+F205*9+E205*4</f>
        <v>168.05799999999999</v>
      </c>
      <c r="I205" s="1427">
        <v>16</v>
      </c>
      <c r="J205" s="1400" t="s">
        <v>346</v>
      </c>
      <c r="L205" s="188"/>
      <c r="M205" s="169"/>
      <c r="N205" s="168"/>
      <c r="O205" s="205"/>
      <c r="P205" s="205"/>
      <c r="Q205" s="205"/>
      <c r="R205" s="403"/>
      <c r="S205" s="403"/>
      <c r="T205" s="1217"/>
      <c r="U205" s="205"/>
      <c r="V205" s="205"/>
      <c r="W205" s="403"/>
      <c r="X205" s="205"/>
      <c r="Y205" s="205"/>
      <c r="Z205" s="205"/>
      <c r="AA205" s="20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</row>
    <row r="206" spans="2:55">
      <c r="B206" s="109"/>
      <c r="C206" s="1404" t="s">
        <v>11</v>
      </c>
      <c r="D206" s="1357">
        <v>40</v>
      </c>
      <c r="E206" s="430">
        <v>2.04</v>
      </c>
      <c r="F206" s="827">
        <v>0.34</v>
      </c>
      <c r="G206" s="827">
        <v>19.036000000000001</v>
      </c>
      <c r="H206" s="485">
        <f>G206*4+F206*9+E206*4</f>
        <v>87.364000000000004</v>
      </c>
      <c r="I206" s="1427">
        <v>33</v>
      </c>
      <c r="J206" s="1405" t="s">
        <v>10</v>
      </c>
      <c r="L206" s="187"/>
      <c r="M206" s="169"/>
      <c r="N206" s="347"/>
      <c r="O206" s="945"/>
      <c r="P206" s="945"/>
      <c r="Q206" s="945"/>
      <c r="R206" s="945"/>
      <c r="S206" s="945"/>
      <c r="T206" s="945"/>
      <c r="U206" s="945"/>
      <c r="V206" s="945"/>
      <c r="W206" s="945"/>
      <c r="X206" s="945"/>
      <c r="Y206" s="945"/>
      <c r="Z206" s="945"/>
      <c r="AA206" s="94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</row>
    <row r="207" spans="2:55" ht="15.75" thickBot="1">
      <c r="B207" s="111"/>
      <c r="C207" s="1404" t="s">
        <v>267</v>
      </c>
      <c r="D207" s="1409">
        <v>200</v>
      </c>
      <c r="E207" s="430">
        <v>5.8</v>
      </c>
      <c r="F207" s="827">
        <v>5</v>
      </c>
      <c r="G207" s="827">
        <v>9.6</v>
      </c>
      <c r="H207" s="824">
        <f t="shared" ref="H207" si="11">G207*4+F207*9+E207*4</f>
        <v>106.60000000000001</v>
      </c>
      <c r="I207" s="1431">
        <v>43</v>
      </c>
      <c r="J207" s="1410" t="s">
        <v>266</v>
      </c>
      <c r="L207" s="175"/>
      <c r="M207" s="186"/>
      <c r="N207" s="175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</row>
    <row r="208" spans="2:55" ht="15.75" thickBot="1">
      <c r="B208" s="1433" t="s">
        <v>492</v>
      </c>
      <c r="C208" s="46"/>
      <c r="D208" s="61"/>
      <c r="E208" s="1434">
        <f>SUM(E205:E207)</f>
        <v>11.283000000000001</v>
      </c>
      <c r="F208" s="1413">
        <f>SUM(F205:F207)</f>
        <v>14.206</v>
      </c>
      <c r="G208" s="1435">
        <f>SUM(G205:G207)</f>
        <v>47.259000000000007</v>
      </c>
      <c r="H208" s="1436">
        <f>SUM(H205:H207)</f>
        <v>362.02199999999999</v>
      </c>
      <c r="I208" s="1437" t="s">
        <v>489</v>
      </c>
      <c r="J208" s="1417"/>
      <c r="L208" s="175"/>
      <c r="M208" s="186"/>
      <c r="N208" s="175"/>
      <c r="O208" s="193"/>
      <c r="P208" s="193"/>
      <c r="Q208" s="175"/>
      <c r="R208" s="175"/>
      <c r="S208" s="188"/>
      <c r="T208" s="188"/>
      <c r="U208" s="188"/>
      <c r="V208" s="188"/>
      <c r="W208" s="188"/>
      <c r="X208" s="441"/>
      <c r="Y208" s="188"/>
      <c r="Z208" s="188"/>
      <c r="AA208" s="1656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</row>
    <row r="209" spans="2:55" ht="19.5" customHeight="1" thickBot="1">
      <c r="B209" s="45"/>
      <c r="C209" s="46" t="s">
        <v>279</v>
      </c>
      <c r="D209" s="47"/>
      <c r="E209" s="258">
        <f>E202+E208</f>
        <v>37.571300000000001</v>
      </c>
      <c r="F209" s="157">
        <f t="shared" ref="F209:H209" si="12">F202+F208</f>
        <v>46.835999999999999</v>
      </c>
      <c r="G209" s="157">
        <f t="shared" si="12"/>
        <v>173.834</v>
      </c>
      <c r="H209" s="493">
        <f t="shared" si="12"/>
        <v>1267.1451999999999</v>
      </c>
      <c r="I209" s="1438" t="s">
        <v>493</v>
      </c>
      <c r="J209" s="1696">
        <f>D205+D206+D207</f>
        <v>350</v>
      </c>
      <c r="L209" s="187"/>
      <c r="M209" s="169"/>
      <c r="N209" s="162"/>
      <c r="O209" s="193"/>
      <c r="P209" s="193"/>
      <c r="Q209" s="175"/>
      <c r="R209" s="175"/>
      <c r="S209" s="188"/>
      <c r="T209" s="188"/>
      <c r="U209" s="844"/>
      <c r="V209" s="188"/>
      <c r="W209" s="188"/>
      <c r="X209" s="441"/>
      <c r="Y209" s="441"/>
      <c r="Z209" s="188"/>
      <c r="AA209" s="1656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</row>
    <row r="210" spans="2:55" ht="15.75" thickBot="1">
      <c r="B210" s="49"/>
      <c r="C210" s="50" t="s">
        <v>14</v>
      </c>
      <c r="D210" s="51"/>
      <c r="E210" s="489">
        <v>36</v>
      </c>
      <c r="F210" s="490">
        <v>36.799999999999997</v>
      </c>
      <c r="G210" s="860">
        <v>153.19999999999999</v>
      </c>
      <c r="H210" s="1440">
        <v>1088</v>
      </c>
      <c r="I210" s="1422" t="s">
        <v>494</v>
      </c>
      <c r="J210" s="1441"/>
      <c r="L210" s="187"/>
      <c r="M210" s="169"/>
      <c r="N210" s="168"/>
      <c r="O210" s="193"/>
      <c r="P210" s="193"/>
      <c r="Q210" s="175"/>
      <c r="R210" s="175"/>
      <c r="S210" s="1656"/>
      <c r="T210" s="1674"/>
      <c r="U210" s="1661"/>
      <c r="V210" s="1681"/>
      <c r="W210" s="1656"/>
      <c r="X210" s="1661"/>
      <c r="Y210" s="1656"/>
      <c r="Z210" s="1656"/>
      <c r="AA210" s="1656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</row>
    <row r="211" spans="2:55" ht="12.75" customHeight="1">
      <c r="L211" s="187"/>
      <c r="M211" s="169"/>
      <c r="N211" s="175"/>
      <c r="O211" s="193"/>
      <c r="P211" s="193"/>
      <c r="Q211" s="175"/>
      <c r="R211" s="175"/>
      <c r="S211" s="188"/>
      <c r="T211" s="1656"/>
      <c r="U211" s="1656"/>
      <c r="V211" s="1656"/>
      <c r="W211" s="1656"/>
      <c r="X211" s="1656"/>
      <c r="Y211" s="1656"/>
      <c r="Z211" s="1656"/>
      <c r="AA211" s="1656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</row>
    <row r="212" spans="2:55">
      <c r="L212" s="187"/>
      <c r="M212" s="169"/>
      <c r="N212" s="162"/>
      <c r="O212" s="193"/>
      <c r="P212" s="193"/>
      <c r="Q212" s="175"/>
      <c r="R212" s="175"/>
      <c r="S212" s="1669"/>
      <c r="T212" s="844"/>
      <c r="U212" s="844"/>
      <c r="V212" s="844"/>
      <c r="W212" s="844"/>
      <c r="X212" s="844"/>
      <c r="Y212" s="844"/>
      <c r="Z212" s="844"/>
      <c r="AA212" s="1656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</row>
    <row r="213" spans="2:55">
      <c r="L213" s="187"/>
      <c r="M213" s="169"/>
      <c r="N213" s="162"/>
      <c r="O213" s="193"/>
      <c r="P213" s="193"/>
      <c r="Q213" s="175"/>
      <c r="R213" s="175"/>
      <c r="S213" s="188"/>
      <c r="T213" s="188"/>
      <c r="U213" s="188"/>
      <c r="V213" s="188"/>
      <c r="W213" s="188"/>
      <c r="X213" s="188"/>
      <c r="Y213" s="188"/>
      <c r="Z213" s="188"/>
      <c r="AA213" s="1656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</row>
    <row r="214" spans="2:55" ht="13.5" customHeight="1">
      <c r="L214" s="187"/>
      <c r="M214" s="169"/>
      <c r="N214" s="162"/>
      <c r="O214" s="193"/>
      <c r="P214" s="193"/>
      <c r="Q214" s="175"/>
      <c r="R214" s="175"/>
      <c r="S214" s="188"/>
      <c r="T214" s="188"/>
      <c r="U214" s="188"/>
      <c r="V214" s="188"/>
      <c r="W214" s="188"/>
      <c r="X214" s="188"/>
      <c r="Y214" s="188"/>
      <c r="Z214" s="188"/>
      <c r="AA214" s="1656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</row>
    <row r="215" spans="2:55">
      <c r="L215" s="175"/>
      <c r="M215" s="326"/>
      <c r="N215" s="175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</row>
    <row r="216" spans="2:55" ht="15.75">
      <c r="B216" s="1362" t="s">
        <v>465</v>
      </c>
      <c r="L216" s="1704"/>
      <c r="M216" s="169"/>
      <c r="N216" s="186"/>
      <c r="O216" s="193"/>
      <c r="P216" s="193"/>
      <c r="Q216" s="175"/>
      <c r="R216" s="175"/>
      <c r="S216" s="188"/>
      <c r="T216" s="188"/>
      <c r="U216" s="844"/>
      <c r="V216" s="188"/>
      <c r="W216" s="188"/>
      <c r="X216" s="188"/>
      <c r="Y216" s="188"/>
      <c r="Z216" s="188"/>
      <c r="AA216" s="1656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</row>
    <row r="217" spans="2:55" ht="12.75" customHeight="1">
      <c r="L217" s="1705"/>
      <c r="M217" s="205"/>
      <c r="N217" s="945"/>
      <c r="O217" s="193"/>
      <c r="P217" s="193"/>
      <c r="Q217" s="175"/>
      <c r="R217" s="175"/>
      <c r="S217" s="188"/>
      <c r="T217" s="188"/>
      <c r="U217" s="844"/>
      <c r="V217" s="188"/>
      <c r="W217" s="188"/>
      <c r="X217" s="188"/>
      <c r="Y217" s="188"/>
      <c r="Z217" s="188"/>
      <c r="AA217" s="1656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</row>
    <row r="218" spans="2:55" ht="13.5" customHeight="1">
      <c r="B218" s="26" t="s">
        <v>538</v>
      </c>
      <c r="E218" s="1363" t="s">
        <v>509</v>
      </c>
      <c r="J218" s="1364">
        <v>0.4</v>
      </c>
      <c r="L218" s="42"/>
      <c r="M218" s="169"/>
      <c r="N218" s="16"/>
      <c r="O218" s="193"/>
      <c r="P218" s="193"/>
      <c r="Q218" s="175"/>
      <c r="R218" s="175"/>
      <c r="S218" s="188"/>
      <c r="T218" s="188"/>
      <c r="U218" s="188"/>
      <c r="V218" s="188"/>
      <c r="W218" s="188"/>
      <c r="X218" s="188"/>
      <c r="Y218" s="441"/>
      <c r="Z218" s="188"/>
      <c r="AA218" s="1656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</row>
    <row r="219" spans="2:55" ht="12.75" customHeight="1" thickBot="1">
      <c r="L219" s="187"/>
      <c r="M219" s="169"/>
      <c r="N219" s="162"/>
      <c r="O219" s="193"/>
      <c r="P219" s="193"/>
      <c r="Q219" s="175"/>
      <c r="R219" s="175"/>
      <c r="S219" s="1302"/>
      <c r="T219" s="1301"/>
      <c r="U219" s="1301"/>
      <c r="V219" s="1302"/>
      <c r="W219" s="1663"/>
      <c r="X219" s="1301"/>
      <c r="Y219" s="1301"/>
      <c r="Z219" s="1302"/>
      <c r="AA219" s="1302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</row>
    <row r="220" spans="2:55" ht="12" customHeight="1" thickBot="1">
      <c r="B220" s="1365" t="s">
        <v>467</v>
      </c>
      <c r="C220" s="121"/>
      <c r="D220" s="1366" t="s">
        <v>468</v>
      </c>
      <c r="E220" s="917" t="s">
        <v>469</v>
      </c>
      <c r="F220" s="917"/>
      <c r="G220" s="917"/>
      <c r="H220" s="1367" t="s">
        <v>470</v>
      </c>
      <c r="I220" s="1368" t="s">
        <v>471</v>
      </c>
      <c r="J220" s="1369" t="s">
        <v>472</v>
      </c>
      <c r="L220" s="187"/>
      <c r="M220" s="169"/>
      <c r="N220" s="162"/>
      <c r="O220" s="193"/>
      <c r="P220" s="193"/>
      <c r="Q220" s="175"/>
      <c r="R220" s="175"/>
      <c r="S220" s="1305"/>
      <c r="T220" s="1304"/>
      <c r="U220" s="1299"/>
      <c r="V220" s="1305"/>
      <c r="W220" s="1299"/>
      <c r="X220" s="1304"/>
      <c r="Y220" s="1304"/>
      <c r="Z220" s="1305"/>
      <c r="AA220" s="1664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</row>
    <row r="221" spans="2:55">
      <c r="B221" s="1370" t="s">
        <v>473</v>
      </c>
      <c r="C221" s="1371" t="s">
        <v>474</v>
      </c>
      <c r="D221" s="1372" t="s">
        <v>475</v>
      </c>
      <c r="E221" s="1373" t="s">
        <v>476</v>
      </c>
      <c r="F221" s="1373" t="s">
        <v>73</v>
      </c>
      <c r="G221" s="1373" t="s">
        <v>74</v>
      </c>
      <c r="H221" s="1374" t="s">
        <v>477</v>
      </c>
      <c r="I221" s="1375" t="s">
        <v>478</v>
      </c>
      <c r="J221" s="1376" t="s">
        <v>479</v>
      </c>
      <c r="L221" s="187"/>
      <c r="M221" s="169"/>
      <c r="N221" s="162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</row>
    <row r="222" spans="2:55" ht="13.5" customHeight="1" thickBot="1">
      <c r="B222" s="1377"/>
      <c r="C222" s="1442"/>
      <c r="D222" s="1443"/>
      <c r="E222" s="1380" t="s">
        <v>6</v>
      </c>
      <c r="F222" s="1380" t="s">
        <v>7</v>
      </c>
      <c r="G222" s="1380" t="s">
        <v>8</v>
      </c>
      <c r="H222" s="1381" t="s">
        <v>480</v>
      </c>
      <c r="I222" s="1476" t="s">
        <v>481</v>
      </c>
      <c r="J222" s="1376" t="s">
        <v>482</v>
      </c>
      <c r="L222" s="187"/>
      <c r="M222" s="169"/>
      <c r="N222" s="162"/>
      <c r="O222" s="175"/>
      <c r="P222" s="175"/>
      <c r="Q222" s="193"/>
      <c r="R222" s="175"/>
      <c r="S222" s="175"/>
      <c r="T222" s="175"/>
      <c r="U222" s="175"/>
      <c r="V222" s="175"/>
      <c r="W222" s="175"/>
      <c r="X222" s="175"/>
      <c r="Y222" s="175"/>
      <c r="Z222" s="175"/>
      <c r="AA222" s="187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</row>
    <row r="223" spans="2:55" ht="13.5" customHeight="1">
      <c r="B223" s="1479"/>
      <c r="C223" s="286" t="s">
        <v>233</v>
      </c>
      <c r="D223" s="1384"/>
      <c r="E223" s="1385"/>
      <c r="F223" s="1386"/>
      <c r="G223" s="1386"/>
      <c r="H223" s="1387"/>
      <c r="I223" s="1445"/>
      <c r="J223" s="1446"/>
      <c r="L223" s="187"/>
      <c r="M223" s="169"/>
      <c r="N223" s="162"/>
      <c r="O223" s="205"/>
      <c r="P223" s="205"/>
      <c r="Q223" s="205"/>
      <c r="R223" s="403"/>
      <c r="S223" s="403"/>
      <c r="T223" s="1217"/>
      <c r="U223" s="205"/>
      <c r="V223" s="205"/>
      <c r="W223" s="403"/>
      <c r="X223" s="205"/>
      <c r="Y223" s="205"/>
      <c r="Z223" s="205"/>
      <c r="AA223" s="20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</row>
    <row r="224" spans="2:55" ht="12.75" customHeight="1">
      <c r="B224" s="1450" t="s">
        <v>484</v>
      </c>
      <c r="C224" s="1702" t="s">
        <v>330</v>
      </c>
      <c r="D224" s="1357">
        <v>250</v>
      </c>
      <c r="E224" s="430">
        <v>5.5880000000000001</v>
      </c>
      <c r="F224" s="827">
        <v>5.9880000000000004</v>
      </c>
      <c r="G224" s="827">
        <v>9.1780000000000008</v>
      </c>
      <c r="H224" s="485">
        <f t="shared" ref="H224" si="13">G224*4+F224*9+E224*4</f>
        <v>112.95600000000002</v>
      </c>
      <c r="I224" s="1480">
        <v>8</v>
      </c>
      <c r="J224" s="1400" t="s">
        <v>365</v>
      </c>
      <c r="L224" s="175"/>
      <c r="M224" s="186"/>
      <c r="N224" s="175"/>
      <c r="O224" s="945"/>
      <c r="P224" s="945"/>
      <c r="Q224" s="945"/>
      <c r="R224" s="945"/>
      <c r="S224" s="945"/>
      <c r="T224" s="945"/>
      <c r="U224" s="945"/>
      <c r="V224" s="945"/>
      <c r="W224" s="945"/>
      <c r="X224" s="945"/>
      <c r="Y224" s="945"/>
      <c r="Z224" s="945"/>
      <c r="AA224" s="94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</row>
    <row r="225" spans="2:55" ht="14.25" customHeight="1">
      <c r="B225" s="1396" t="s">
        <v>510</v>
      </c>
      <c r="C225" s="1041" t="s">
        <v>390</v>
      </c>
      <c r="D225" s="1357">
        <v>120</v>
      </c>
      <c r="E225" s="430">
        <v>9.9049999999999994</v>
      </c>
      <c r="F225" s="827">
        <v>9.9600000000000009</v>
      </c>
      <c r="G225" s="827">
        <v>11.115</v>
      </c>
      <c r="H225" s="485">
        <f>G225*4+F225*9+E225*4</f>
        <v>173.72000000000003</v>
      </c>
      <c r="I225" s="1482">
        <v>17</v>
      </c>
      <c r="J225" s="1395" t="s">
        <v>181</v>
      </c>
      <c r="L225" s="175"/>
      <c r="M225" s="326"/>
      <c r="N225" s="264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</row>
    <row r="226" spans="2:55" ht="13.5" customHeight="1">
      <c r="B226" s="109"/>
      <c r="C226" s="1041" t="s">
        <v>366</v>
      </c>
      <c r="D226" s="1393" t="s">
        <v>400</v>
      </c>
      <c r="E226" s="814">
        <v>2.214</v>
      </c>
      <c r="F226" s="815">
        <v>5.3630000000000004</v>
      </c>
      <c r="G226" s="816">
        <v>18.843</v>
      </c>
      <c r="H226" s="817">
        <f t="shared" ref="H226" si="14">G226*4+F226*9+E226*4</f>
        <v>132.495</v>
      </c>
      <c r="I226" s="1483">
        <v>23</v>
      </c>
      <c r="J226" s="1395" t="s">
        <v>331</v>
      </c>
      <c r="L226" s="187"/>
      <c r="M226" s="169"/>
      <c r="N226" s="161"/>
      <c r="O226" s="193"/>
      <c r="P226" s="193"/>
      <c r="Q226" s="175"/>
      <c r="R226" s="175"/>
      <c r="S226" s="1672"/>
      <c r="T226" s="1672"/>
      <c r="U226" s="1673"/>
      <c r="V226" s="1674"/>
      <c r="W226" s="1672"/>
      <c r="X226" s="1674"/>
      <c r="Y226" s="1672"/>
      <c r="Z226" s="1672"/>
      <c r="AA226" s="1656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5"/>
    </row>
    <row r="227" spans="2:55" ht="15.75">
      <c r="B227" s="1403" t="s">
        <v>16</v>
      </c>
      <c r="C227" s="552" t="s">
        <v>367</v>
      </c>
      <c r="D227" s="1703"/>
      <c r="E227" s="821">
        <v>2.1840000000000002</v>
      </c>
      <c r="F227" s="822">
        <v>5.7489999999999997</v>
      </c>
      <c r="G227" s="823">
        <v>11.635999999999999</v>
      </c>
      <c r="H227" s="824">
        <f>G227*4+F227*9+E227*4</f>
        <v>107.021</v>
      </c>
      <c r="I227" s="1480"/>
      <c r="J227" s="1400" t="s">
        <v>145</v>
      </c>
      <c r="L227" s="325"/>
      <c r="M227" s="174"/>
      <c r="N227" s="161"/>
      <c r="O227" s="193"/>
      <c r="P227" s="193"/>
      <c r="Q227" s="175"/>
      <c r="R227" s="175"/>
      <c r="S227" s="1656"/>
      <c r="T227" s="1672"/>
      <c r="U227" s="1661"/>
      <c r="V227" s="1681"/>
      <c r="W227" s="1656"/>
      <c r="X227" s="1661"/>
      <c r="Y227" s="1656"/>
      <c r="Z227" s="1656"/>
      <c r="AA227" s="1656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5"/>
    </row>
    <row r="228" spans="2:55">
      <c r="B228" s="1406" t="s">
        <v>514</v>
      </c>
      <c r="C228" s="1404" t="s">
        <v>228</v>
      </c>
      <c r="D228" s="1357">
        <v>200</v>
      </c>
      <c r="E228" s="430">
        <v>1</v>
      </c>
      <c r="F228" s="827">
        <v>0</v>
      </c>
      <c r="G228" s="827">
        <v>20.92</v>
      </c>
      <c r="H228" s="485">
        <f t="shared" ref="H228" si="15">G228*4+F228*9+E228*4</f>
        <v>87.68</v>
      </c>
      <c r="I228" s="1399">
        <v>39</v>
      </c>
      <c r="J228" s="1405" t="s">
        <v>9</v>
      </c>
      <c r="L228" s="191"/>
      <c r="M228" s="169"/>
      <c r="N228" s="162"/>
      <c r="O228" s="193"/>
      <c r="P228" s="193"/>
      <c r="Q228" s="175"/>
      <c r="R228" s="175"/>
      <c r="S228" s="188"/>
      <c r="T228" s="1656"/>
      <c r="U228" s="1656"/>
      <c r="V228" s="1656"/>
      <c r="W228" s="1656"/>
      <c r="X228" s="1656"/>
      <c r="Y228" s="1656"/>
      <c r="Z228" s="1656"/>
      <c r="AA228" s="1656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</row>
    <row r="229" spans="2:55">
      <c r="B229" s="109"/>
      <c r="C229" s="1404" t="s">
        <v>11</v>
      </c>
      <c r="D229" s="1357">
        <v>40</v>
      </c>
      <c r="E229" s="430">
        <v>2.04</v>
      </c>
      <c r="F229" s="827">
        <v>0.34</v>
      </c>
      <c r="G229" s="827">
        <v>19.036000000000001</v>
      </c>
      <c r="H229" s="485">
        <f>G229*4+F229*9+E229*4</f>
        <v>87.364000000000004</v>
      </c>
      <c r="I229" s="1407">
        <v>33</v>
      </c>
      <c r="J229" s="1405" t="s">
        <v>10</v>
      </c>
      <c r="L229" s="175"/>
      <c r="M229" s="186"/>
      <c r="N229" s="175"/>
      <c r="O229" s="193"/>
      <c r="P229" s="193"/>
      <c r="Q229" s="175"/>
      <c r="R229" s="175"/>
      <c r="S229" s="188"/>
      <c r="T229" s="188"/>
      <c r="U229" s="188"/>
      <c r="V229" s="188"/>
      <c r="W229" s="188"/>
      <c r="X229" s="188"/>
      <c r="Y229" s="188"/>
      <c r="Z229" s="188"/>
      <c r="AA229" s="1656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5"/>
    </row>
    <row r="230" spans="2:55" ht="15.75" thickBot="1">
      <c r="B230" s="109"/>
      <c r="C230" s="1408" t="s">
        <v>12</v>
      </c>
      <c r="D230" s="1409">
        <v>40</v>
      </c>
      <c r="E230" s="367">
        <v>2.2599999999999998</v>
      </c>
      <c r="F230" s="368">
        <v>0.48</v>
      </c>
      <c r="G230" s="368">
        <v>16.739999999999998</v>
      </c>
      <c r="H230" s="369">
        <f>G230*4+F230*9+E230*4</f>
        <v>80.319999999999993</v>
      </c>
      <c r="I230" s="1491">
        <v>32</v>
      </c>
      <c r="J230" s="1405" t="s">
        <v>10</v>
      </c>
      <c r="L230" s="188"/>
      <c r="M230" s="168"/>
      <c r="N230" s="162"/>
      <c r="O230" s="193"/>
      <c r="P230" s="193"/>
      <c r="Q230" s="175"/>
      <c r="R230" s="175"/>
      <c r="S230" s="188"/>
      <c r="T230" s="188"/>
      <c r="U230" s="188"/>
      <c r="V230" s="188"/>
      <c r="W230" s="188"/>
      <c r="X230" s="188"/>
      <c r="Y230" s="188"/>
      <c r="Z230" s="188"/>
      <c r="AA230" s="1656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</row>
    <row r="231" spans="2:55">
      <c r="B231" s="1411" t="s">
        <v>488</v>
      </c>
      <c r="D231" s="253"/>
      <c r="E231" s="1412">
        <f>SUM(E224:E230)</f>
        <v>25.190999999999995</v>
      </c>
      <c r="F231" s="1413">
        <f>SUM(F224:F230)</f>
        <v>27.88</v>
      </c>
      <c r="G231" s="1414">
        <f>SUM(G224:G230)</f>
        <v>107.46799999999999</v>
      </c>
      <c r="H231" s="1415">
        <f>SUM(H224:H230)</f>
        <v>781.55600000000004</v>
      </c>
      <c r="I231" s="1437" t="s">
        <v>489</v>
      </c>
      <c r="J231" s="1417"/>
      <c r="L231" s="190"/>
      <c r="M231" s="169"/>
      <c r="N231" s="162"/>
      <c r="O231" s="193"/>
      <c r="P231" s="193"/>
      <c r="Q231" s="175"/>
      <c r="R231" s="175"/>
      <c r="S231" s="188"/>
      <c r="T231" s="188"/>
      <c r="U231" s="188"/>
      <c r="V231" s="188"/>
      <c r="W231" s="188"/>
      <c r="X231" s="188"/>
      <c r="Y231" s="188"/>
      <c r="Z231" s="188"/>
      <c r="AA231" s="1656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</row>
    <row r="232" spans="2:55" ht="15.75" thickBot="1">
      <c r="B232" s="109"/>
      <c r="E232" s="1418"/>
      <c r="F232" s="1419"/>
      <c r="G232" s="1420"/>
      <c r="H232" s="1421"/>
      <c r="I232" s="1422" t="s">
        <v>490</v>
      </c>
      <c r="J232" s="1439">
        <f>D224+D228+D229+D230+95+25+180</f>
        <v>830</v>
      </c>
      <c r="L232" s="255"/>
      <c r="M232" s="1698"/>
      <c r="N232" s="1698"/>
      <c r="O232" s="1698"/>
      <c r="P232" s="193"/>
      <c r="Q232" s="175"/>
      <c r="R232" s="175"/>
      <c r="S232" s="193"/>
      <c r="T232" s="193"/>
      <c r="U232" s="193"/>
      <c r="V232" s="193"/>
      <c r="W232" s="193"/>
      <c r="X232" s="193"/>
      <c r="Y232" s="193"/>
      <c r="Z232" s="193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</row>
    <row r="233" spans="2:55">
      <c r="B233" s="109"/>
      <c r="C233" s="285" t="s">
        <v>234</v>
      </c>
      <c r="D233" s="121"/>
      <c r="E233" s="72"/>
      <c r="F233" s="1424"/>
      <c r="G233" s="1424"/>
      <c r="H233" s="1425"/>
      <c r="I233" s="1484"/>
      <c r="J233" s="1426"/>
      <c r="L233" s="188"/>
      <c r="M233" s="188"/>
      <c r="N233" s="188"/>
      <c r="O233" s="327"/>
      <c r="P233" s="193"/>
      <c r="Q233" s="175"/>
      <c r="R233" s="175"/>
      <c r="S233" s="188"/>
      <c r="T233" s="188"/>
      <c r="U233" s="188"/>
      <c r="V233" s="188"/>
      <c r="W233" s="188"/>
      <c r="X233" s="188"/>
      <c r="Y233" s="188"/>
      <c r="Z233" s="188"/>
      <c r="AA233" s="1656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</row>
    <row r="234" spans="2:55">
      <c r="B234" s="109"/>
      <c r="C234" s="1404" t="s">
        <v>20</v>
      </c>
      <c r="D234" s="1357">
        <v>200</v>
      </c>
      <c r="E234" s="315">
        <v>7.0000000000000007E-2</v>
      </c>
      <c r="F234" s="316">
        <v>0.02</v>
      </c>
      <c r="G234" s="316">
        <v>15</v>
      </c>
      <c r="H234" s="317">
        <f>G234*4+F234*9+E234*4</f>
        <v>60.46</v>
      </c>
      <c r="I234" s="1427">
        <v>41</v>
      </c>
      <c r="J234" s="1400" t="s">
        <v>19</v>
      </c>
      <c r="L234" s="388"/>
      <c r="M234" s="1699"/>
      <c r="N234" s="1699"/>
      <c r="O234" s="1699"/>
      <c r="P234" s="193"/>
      <c r="Q234" s="175"/>
      <c r="R234" s="175"/>
      <c r="S234" s="1656"/>
      <c r="T234" s="1656"/>
      <c r="U234" s="1656"/>
      <c r="V234" s="1656"/>
      <c r="W234" s="1656"/>
      <c r="X234" s="1656"/>
      <c r="Y234" s="1656"/>
      <c r="Z234" s="1656"/>
      <c r="AA234" s="1656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</row>
    <row r="235" spans="2:55">
      <c r="B235" s="109"/>
      <c r="C235" s="1404" t="s">
        <v>368</v>
      </c>
      <c r="D235" s="1567">
        <v>60</v>
      </c>
      <c r="E235" s="833">
        <v>4.593</v>
      </c>
      <c r="F235" s="834">
        <v>8.9450000000000003</v>
      </c>
      <c r="G235" s="834">
        <v>16.887</v>
      </c>
      <c r="H235" s="835">
        <f>G235*4+F235*9+E235*4</f>
        <v>166.42500000000001</v>
      </c>
      <c r="I235" s="1485">
        <v>28</v>
      </c>
      <c r="J235" s="1430" t="s">
        <v>515</v>
      </c>
      <c r="L235" s="1290"/>
      <c r="M235" s="1290"/>
      <c r="N235" s="1290"/>
      <c r="O235" s="1290"/>
      <c r="P235" s="193"/>
      <c r="Q235" s="193"/>
      <c r="R235" s="193"/>
      <c r="S235" s="1302"/>
      <c r="T235" s="1301"/>
      <c r="U235" s="1301"/>
      <c r="V235" s="1302"/>
      <c r="W235" s="1663"/>
      <c r="X235" s="1301"/>
      <c r="Y235" s="1302"/>
      <c r="Z235" s="1302"/>
      <c r="AA235" s="1302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</row>
    <row r="236" spans="2:55" ht="16.5" thickBot="1">
      <c r="B236" s="111"/>
      <c r="C236" s="1408" t="s">
        <v>491</v>
      </c>
      <c r="D236" s="1409">
        <v>95</v>
      </c>
      <c r="E236" s="839">
        <v>0.38</v>
      </c>
      <c r="F236" s="840">
        <v>0.38</v>
      </c>
      <c r="G236" s="841">
        <v>9.31</v>
      </c>
      <c r="H236" s="817">
        <f>G236*4+F236*9+E236*4</f>
        <v>42.180000000000007</v>
      </c>
      <c r="I236" s="1431">
        <v>35</v>
      </c>
      <c r="J236" s="1432" t="s">
        <v>13</v>
      </c>
      <c r="L236" s="1658"/>
      <c r="M236" s="1671"/>
      <c r="N236" s="193"/>
      <c r="O236" s="193"/>
      <c r="P236" s="193"/>
      <c r="Q236" s="193"/>
      <c r="R236" s="193"/>
      <c r="S236" s="1305"/>
      <c r="T236" s="1304"/>
      <c r="U236" s="1299"/>
      <c r="V236" s="1305"/>
      <c r="W236" s="1299"/>
      <c r="X236" s="1304"/>
      <c r="Y236" s="1304"/>
      <c r="Z236" s="1305"/>
      <c r="AA236" s="1664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</row>
    <row r="237" spans="2:55" ht="15.75" thickBot="1">
      <c r="B237" s="1433" t="s">
        <v>492</v>
      </c>
      <c r="C237" s="46"/>
      <c r="D237" s="47"/>
      <c r="E237" s="1434">
        <f>SUM(E234:E236)</f>
        <v>5.0430000000000001</v>
      </c>
      <c r="F237" s="1413">
        <f>SUM(F234:F236)</f>
        <v>9.3450000000000006</v>
      </c>
      <c r="G237" s="1435">
        <f>SUM(G234:G236)</f>
        <v>41.197000000000003</v>
      </c>
      <c r="H237" s="1415">
        <f>SUM(H234:H236)</f>
        <v>269.06500000000005</v>
      </c>
      <c r="I237" s="1416" t="s">
        <v>489</v>
      </c>
      <c r="J237" s="1486"/>
      <c r="L237" s="175"/>
      <c r="M237" s="175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</row>
    <row r="238" spans="2:55" ht="15.75" thickBot="1">
      <c r="B238" s="45"/>
      <c r="C238" s="46" t="s">
        <v>279</v>
      </c>
      <c r="D238" s="47"/>
      <c r="E238" s="258">
        <f>E231+E237</f>
        <v>30.233999999999995</v>
      </c>
      <c r="F238" s="157">
        <f t="shared" ref="F238:H238" si="16">F231+F237</f>
        <v>37.225000000000001</v>
      </c>
      <c r="G238" s="157">
        <f t="shared" si="16"/>
        <v>148.66499999999999</v>
      </c>
      <c r="H238" s="493">
        <f t="shared" si="16"/>
        <v>1050.6210000000001</v>
      </c>
      <c r="I238" s="1438" t="s">
        <v>493</v>
      </c>
      <c r="J238" s="1439">
        <f>D234+D235+D236</f>
        <v>355</v>
      </c>
      <c r="L238" s="193"/>
      <c r="M238" s="193"/>
      <c r="N238" s="193"/>
      <c r="O238" s="193"/>
      <c r="P238" s="193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</row>
    <row r="239" spans="2:55" ht="15.75" thickBot="1">
      <c r="B239" s="49"/>
      <c r="C239" s="50" t="s">
        <v>14</v>
      </c>
      <c r="D239" s="51"/>
      <c r="E239" s="489">
        <v>36</v>
      </c>
      <c r="F239" s="490">
        <v>36.799999999999997</v>
      </c>
      <c r="G239" s="860">
        <v>153.19999999999999</v>
      </c>
      <c r="H239" s="1440">
        <v>1088</v>
      </c>
      <c r="I239" s="1422" t="s">
        <v>494</v>
      </c>
      <c r="J239" s="1441"/>
      <c r="L239" s="193"/>
      <c r="M239" s="193"/>
      <c r="N239" s="193"/>
      <c r="O239" s="193"/>
      <c r="P239" s="193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5"/>
      <c r="BA239" s="175"/>
      <c r="BB239" s="175"/>
      <c r="BC239" s="175"/>
    </row>
    <row r="240" spans="2:55">
      <c r="L240" s="193"/>
      <c r="M240" s="193"/>
      <c r="N240" s="193"/>
      <c r="O240" s="193"/>
      <c r="P240" s="193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</row>
    <row r="241" spans="2:55" ht="15.75">
      <c r="L241" s="1700"/>
      <c r="M241" s="1700"/>
      <c r="N241" s="1710"/>
      <c r="O241" s="193"/>
      <c r="P241" s="193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5"/>
      <c r="BA241" s="175"/>
      <c r="BB241" s="175"/>
      <c r="BC241" s="175"/>
    </row>
    <row r="242" spans="2:55">
      <c r="L242" s="42"/>
      <c r="M242" s="169"/>
      <c r="N242" s="15"/>
      <c r="O242" s="193"/>
      <c r="P242" s="193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</row>
    <row r="243" spans="2:55" ht="15.75" thickBot="1">
      <c r="L243" s="1657"/>
      <c r="M243" s="169"/>
      <c r="N243" s="16"/>
      <c r="O243" s="193"/>
      <c r="P243" s="193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</row>
    <row r="244" spans="2:55" ht="15.75" thickBot="1">
      <c r="B244" s="1365" t="s">
        <v>467</v>
      </c>
      <c r="C244" s="121"/>
      <c r="D244" s="1366" t="s">
        <v>468</v>
      </c>
      <c r="E244" s="917" t="s">
        <v>469</v>
      </c>
      <c r="F244" s="917"/>
      <c r="G244" s="917"/>
      <c r="H244" s="1367" t="s">
        <v>470</v>
      </c>
      <c r="I244" s="1368" t="s">
        <v>471</v>
      </c>
      <c r="J244" s="1369" t="s">
        <v>472</v>
      </c>
      <c r="L244" s="1534"/>
      <c r="M244" s="183"/>
      <c r="N244" s="11"/>
      <c r="O244" s="193"/>
      <c r="P244" s="193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5"/>
    </row>
    <row r="245" spans="2:55">
      <c r="B245" s="1370" t="s">
        <v>473</v>
      </c>
      <c r="C245" s="1371" t="s">
        <v>474</v>
      </c>
      <c r="D245" s="1372" t="s">
        <v>475</v>
      </c>
      <c r="E245" s="1373" t="s">
        <v>476</v>
      </c>
      <c r="F245" s="1373" t="s">
        <v>73</v>
      </c>
      <c r="G245" s="1373" t="s">
        <v>74</v>
      </c>
      <c r="H245" s="1374" t="s">
        <v>477</v>
      </c>
      <c r="I245" s="1375" t="s">
        <v>478</v>
      </c>
      <c r="J245" s="1376" t="s">
        <v>479</v>
      </c>
      <c r="L245" s="42"/>
      <c r="M245" s="169"/>
      <c r="N245" s="16"/>
      <c r="O245" s="193"/>
      <c r="P245" s="193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175"/>
      <c r="BC245" s="175"/>
    </row>
    <row r="246" spans="2:55" ht="15.75" thickBot="1">
      <c r="B246" s="1377"/>
      <c r="C246" s="1442"/>
      <c r="D246" s="1443"/>
      <c r="E246" s="1380" t="s">
        <v>6</v>
      </c>
      <c r="F246" s="1380" t="s">
        <v>7</v>
      </c>
      <c r="G246" s="1380" t="s">
        <v>8</v>
      </c>
      <c r="H246" s="1381" t="s">
        <v>480</v>
      </c>
      <c r="I246" s="1476" t="s">
        <v>481</v>
      </c>
      <c r="J246" s="1376" t="s">
        <v>482</v>
      </c>
      <c r="L246" s="42"/>
      <c r="M246" s="7"/>
      <c r="N246" s="16"/>
      <c r="O246" s="193"/>
      <c r="P246" s="193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5"/>
    </row>
    <row r="247" spans="2:55">
      <c r="B247" s="1479"/>
      <c r="C247" s="1707" t="s">
        <v>233</v>
      </c>
      <c r="D247" s="1384"/>
      <c r="E247" s="1385"/>
      <c r="F247" s="1386"/>
      <c r="G247" s="1386"/>
      <c r="H247" s="1387"/>
      <c r="I247" s="1445"/>
      <c r="J247" s="1446"/>
      <c r="L247" s="42"/>
      <c r="M247" s="7"/>
      <c r="N247" s="16"/>
      <c r="O247" s="193"/>
      <c r="P247" s="193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5"/>
      <c r="AT247" s="175"/>
      <c r="AU247" s="175"/>
      <c r="AV247" s="175"/>
      <c r="AW247" s="175"/>
      <c r="AX247" s="175"/>
      <c r="AY247" s="175"/>
      <c r="AZ247" s="175"/>
      <c r="BA247" s="175"/>
      <c r="BB247" s="175"/>
      <c r="BC247" s="175"/>
    </row>
    <row r="248" spans="2:55">
      <c r="B248" s="1450" t="s">
        <v>484</v>
      </c>
      <c r="C248" s="1708" t="s">
        <v>516</v>
      </c>
      <c r="D248" s="1568">
        <v>280</v>
      </c>
      <c r="E248" s="826">
        <v>7.819</v>
      </c>
      <c r="F248" s="846">
        <v>3.1139999999999999</v>
      </c>
      <c r="G248" s="826">
        <v>17.573</v>
      </c>
      <c r="H248" s="485">
        <f>G248*4+F248*9+E248*4</f>
        <v>129.59399999999999</v>
      </c>
      <c r="I248" s="1570">
        <v>9</v>
      </c>
      <c r="J248" s="1569" t="s">
        <v>191</v>
      </c>
      <c r="L248" s="187"/>
      <c r="M248" s="169"/>
      <c r="N248" s="162"/>
      <c r="O248" s="193"/>
      <c r="P248" s="193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175"/>
    </row>
    <row r="249" spans="2:55">
      <c r="B249" s="1396" t="s">
        <v>510</v>
      </c>
      <c r="C249" s="1525" t="s">
        <v>542</v>
      </c>
      <c r="D249" s="1393" t="s">
        <v>601</v>
      </c>
      <c r="E249" s="1755">
        <v>15.837999999999999</v>
      </c>
      <c r="F249" s="815">
        <v>16.73</v>
      </c>
      <c r="G249" s="816">
        <v>3.5630000000000002</v>
      </c>
      <c r="H249" s="817">
        <f t="shared" ref="H249" si="17">G249*4+F249*9+E249*4</f>
        <v>228.17400000000001</v>
      </c>
      <c r="I249" s="1571">
        <v>19</v>
      </c>
      <c r="J249" s="1395" t="s">
        <v>339</v>
      </c>
      <c r="L249" s="11"/>
      <c r="M249" s="828"/>
      <c r="N249" s="11"/>
      <c r="O249" s="193"/>
      <c r="P249" s="193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  <c r="AR249" s="175"/>
      <c r="AS249" s="175"/>
      <c r="AT249" s="175"/>
      <c r="AU249" s="175"/>
      <c r="AV249" s="175"/>
      <c r="AW249" s="175"/>
      <c r="AX249" s="175"/>
      <c r="AY249" s="175"/>
      <c r="AZ249" s="175"/>
      <c r="BA249" s="175"/>
      <c r="BB249" s="175"/>
      <c r="BC249" s="175"/>
    </row>
    <row r="250" spans="2:55">
      <c r="B250" s="109"/>
      <c r="C250" s="1709" t="s">
        <v>517</v>
      </c>
      <c r="D250" s="1390"/>
      <c r="E250" s="821">
        <v>1.583</v>
      </c>
      <c r="F250" s="822">
        <v>1.3520000000000001</v>
      </c>
      <c r="G250" s="823">
        <v>3.0129999999999999</v>
      </c>
      <c r="H250" s="824">
        <f>G250*4+F250*9+E250*4</f>
        <v>30.552</v>
      </c>
      <c r="I250" s="1572"/>
      <c r="J250" s="1573" t="s">
        <v>352</v>
      </c>
      <c r="L250" s="11"/>
      <c r="M250" s="54"/>
      <c r="N250" s="11"/>
      <c r="O250" s="193"/>
      <c r="P250" s="193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  <c r="AR250" s="175"/>
      <c r="AS250" s="175"/>
      <c r="AT250" s="175"/>
      <c r="AU250" s="175"/>
      <c r="AV250" s="175"/>
      <c r="AW250" s="175"/>
      <c r="AX250" s="175"/>
      <c r="AY250" s="175"/>
      <c r="AZ250" s="175"/>
      <c r="BA250" s="175"/>
      <c r="BB250" s="175"/>
      <c r="BC250" s="175"/>
    </row>
    <row r="251" spans="2:55" ht="15.75">
      <c r="B251" s="1403" t="s">
        <v>16</v>
      </c>
      <c r="C251" s="1575" t="s">
        <v>511</v>
      </c>
      <c r="D251" s="1390">
        <v>200</v>
      </c>
      <c r="E251" s="250">
        <v>0.66200000000000003</v>
      </c>
      <c r="F251" s="256">
        <v>0.09</v>
      </c>
      <c r="G251" s="256">
        <v>29.393999999999998</v>
      </c>
      <c r="H251" s="257">
        <f>G251*4+F251*9+E251*4</f>
        <v>121.03399999999999</v>
      </c>
      <c r="I251" s="1478">
        <v>36</v>
      </c>
      <c r="J251" s="1405" t="s">
        <v>17</v>
      </c>
      <c r="L251" s="11"/>
      <c r="M251" s="54"/>
      <c r="N251" s="11"/>
      <c r="O251" s="193"/>
      <c r="P251" s="193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  <c r="AR251" s="175"/>
      <c r="AS251" s="175"/>
      <c r="AT251" s="175"/>
      <c r="AU251" s="175"/>
      <c r="AV251" s="175"/>
      <c r="AW251" s="175"/>
      <c r="AX251" s="175"/>
      <c r="AY251" s="175"/>
      <c r="AZ251" s="175"/>
      <c r="BA251" s="175"/>
      <c r="BB251" s="175"/>
      <c r="BC251" s="175"/>
    </row>
    <row r="252" spans="2:55">
      <c r="B252" s="1406" t="s">
        <v>518</v>
      </c>
      <c r="C252" s="1451" t="s">
        <v>11</v>
      </c>
      <c r="D252" s="1357">
        <v>60</v>
      </c>
      <c r="E252" s="430">
        <v>3.06</v>
      </c>
      <c r="F252" s="827">
        <v>0.51</v>
      </c>
      <c r="G252" s="827">
        <v>28.555</v>
      </c>
      <c r="H252" s="485">
        <f>G252*4+F252*9+E252*4</f>
        <v>131.05000000000001</v>
      </c>
      <c r="I252" s="1407">
        <v>33</v>
      </c>
      <c r="J252" s="1405" t="s">
        <v>10</v>
      </c>
      <c r="L252" s="11"/>
      <c r="M252" s="311"/>
      <c r="N252" s="11"/>
      <c r="O252" s="193"/>
      <c r="P252" s="193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5"/>
    </row>
    <row r="253" spans="2:55">
      <c r="B253" s="605"/>
      <c r="C253" s="1525" t="s">
        <v>12</v>
      </c>
      <c r="D253" s="1393">
        <v>50</v>
      </c>
      <c r="E253" s="839">
        <v>2.8250000000000002</v>
      </c>
      <c r="F253" s="841">
        <v>0.6</v>
      </c>
      <c r="G253" s="841">
        <v>20.925000000000001</v>
      </c>
      <c r="H253" s="817">
        <f>G253*4+F253*9+E253*4</f>
        <v>100.4</v>
      </c>
      <c r="I253" s="1726">
        <v>32</v>
      </c>
      <c r="J253" s="1395" t="s">
        <v>10</v>
      </c>
      <c r="L253" s="187"/>
      <c r="M253" s="169"/>
      <c r="N253" s="161"/>
      <c r="O253" s="193"/>
      <c r="P253" s="193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/>
      <c r="AR253" s="175"/>
      <c r="AS253" s="175"/>
      <c r="AT253" s="175"/>
      <c r="AU253" s="175"/>
      <c r="AV253" s="175"/>
      <c r="AW253" s="175"/>
      <c r="AX253" s="175"/>
      <c r="AY253" s="175"/>
      <c r="AZ253" s="175"/>
      <c r="BA253" s="175"/>
      <c r="BB253" s="175"/>
      <c r="BC253" s="175"/>
    </row>
    <row r="254" spans="2:55" ht="15.75" thickBot="1">
      <c r="B254" s="109"/>
      <c r="C254" s="939"/>
      <c r="D254" s="1409"/>
      <c r="E254" s="439"/>
      <c r="F254" s="484"/>
      <c r="G254" s="484"/>
      <c r="H254" s="485"/>
      <c r="I254" s="1431"/>
      <c r="J254" s="1405"/>
      <c r="L254" s="325"/>
      <c r="M254" s="431"/>
      <c r="N254" s="161"/>
      <c r="O254" s="193"/>
      <c r="P254" s="193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175"/>
      <c r="AZ254" s="175"/>
      <c r="BA254" s="175"/>
      <c r="BB254" s="175"/>
      <c r="BC254" s="175"/>
    </row>
    <row r="255" spans="2:55">
      <c r="B255" s="1411" t="s">
        <v>488</v>
      </c>
      <c r="D255" s="253"/>
      <c r="E255" s="1412">
        <f>SUM(E248:E254)</f>
        <v>31.786999999999995</v>
      </c>
      <c r="F255" s="1413">
        <f>SUM(F248:F254)</f>
        <v>22.396000000000004</v>
      </c>
      <c r="G255" s="1414">
        <f>SUM(G248:G254)</f>
        <v>103.023</v>
      </c>
      <c r="H255" s="1415">
        <f>SUM(H248:H254)</f>
        <v>740.80399999999997</v>
      </c>
      <c r="I255" s="1437" t="s">
        <v>489</v>
      </c>
      <c r="J255" s="1417"/>
      <c r="L255" s="191"/>
      <c r="M255" s="169"/>
      <c r="N255" s="162"/>
      <c r="O255" s="193"/>
      <c r="P255" s="193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  <c r="AR255" s="175"/>
      <c r="AS255" s="175"/>
      <c r="AT255" s="175"/>
      <c r="AU255" s="175"/>
      <c r="AV255" s="175"/>
      <c r="AW255" s="175"/>
      <c r="AX255" s="175"/>
      <c r="AY255" s="175"/>
      <c r="AZ255" s="175"/>
      <c r="BA255" s="175"/>
      <c r="BB255" s="175"/>
      <c r="BC255" s="175"/>
    </row>
    <row r="256" spans="2:55" ht="21.75" thickBot="1">
      <c r="B256" s="109"/>
      <c r="E256" s="1418"/>
      <c r="F256" s="1419"/>
      <c r="G256" s="1420"/>
      <c r="H256" s="1421"/>
      <c r="I256" s="1422" t="s">
        <v>490</v>
      </c>
      <c r="J256" s="1697">
        <f>D248+D251+D252+D253+D254+160+55</f>
        <v>805</v>
      </c>
      <c r="L256" s="11"/>
      <c r="M256" s="54"/>
      <c r="N256" s="11"/>
      <c r="O256" s="175"/>
      <c r="P256" s="175"/>
      <c r="Q256" s="1660"/>
      <c r="R256" s="1682"/>
      <c r="S256" s="1683"/>
      <c r="T256" s="205"/>
      <c r="U256" s="205"/>
      <c r="V256" s="205"/>
      <c r="W256" s="175"/>
      <c r="X256" s="408"/>
      <c r="Y256" s="175"/>
      <c r="Z256" s="265"/>
      <c r="AA256" s="187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</row>
    <row r="257" spans="2:55">
      <c r="B257" s="109"/>
      <c r="C257" s="285" t="s">
        <v>234</v>
      </c>
      <c r="D257" s="121"/>
      <c r="E257" s="72"/>
      <c r="F257" s="1424"/>
      <c r="G257" s="1424"/>
      <c r="H257" s="1425"/>
      <c r="I257" s="1426"/>
      <c r="J257" s="1426"/>
      <c r="L257" s="187"/>
      <c r="M257" s="945"/>
      <c r="N257" s="403"/>
      <c r="O257" s="205"/>
      <c r="P257" s="205"/>
      <c r="Q257" s="205"/>
      <c r="R257" s="403"/>
      <c r="S257" s="403"/>
      <c r="T257" s="1217"/>
      <c r="U257" s="205"/>
      <c r="V257" s="205"/>
      <c r="W257" s="403"/>
      <c r="X257" s="205"/>
      <c r="Y257" s="205"/>
      <c r="Z257" s="205"/>
      <c r="AA257" s="20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  <c r="AR257" s="175"/>
      <c r="AS257" s="175"/>
      <c r="AT257" s="175"/>
      <c r="AU257" s="175"/>
      <c r="AV257" s="175"/>
      <c r="AW257" s="175"/>
      <c r="AX257" s="175"/>
      <c r="AY257" s="175"/>
      <c r="AZ257" s="175"/>
      <c r="BA257" s="175"/>
      <c r="BB257" s="175"/>
      <c r="BC257" s="175"/>
    </row>
    <row r="258" spans="2:55">
      <c r="B258" s="109"/>
      <c r="C258" s="1404" t="s">
        <v>604</v>
      </c>
      <c r="D258" s="1357">
        <v>200</v>
      </c>
      <c r="E258" s="315">
        <v>0.4</v>
      </c>
      <c r="F258" s="316">
        <v>0.10199999999999999</v>
      </c>
      <c r="G258" s="316">
        <v>0.08</v>
      </c>
      <c r="H258" s="317">
        <f>G258*4+F258*9+E258*4</f>
        <v>2.8380000000000001</v>
      </c>
      <c r="I258" s="1427">
        <v>42</v>
      </c>
      <c r="J258" s="1400" t="s">
        <v>602</v>
      </c>
      <c r="L258" s="187"/>
      <c r="M258" s="205"/>
      <c r="N258" s="403"/>
      <c r="O258" s="945"/>
      <c r="P258" s="945"/>
      <c r="Q258" s="945"/>
      <c r="R258" s="945"/>
      <c r="S258" s="945"/>
      <c r="T258" s="945"/>
      <c r="U258" s="945"/>
      <c r="V258" s="945"/>
      <c r="W258" s="945"/>
      <c r="X258" s="945"/>
      <c r="Y258" s="945"/>
      <c r="Z258" s="945"/>
      <c r="AA258" s="94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</row>
    <row r="259" spans="2:55">
      <c r="B259" s="109"/>
      <c r="C259" s="1525" t="s">
        <v>501</v>
      </c>
      <c r="D259" s="1393">
        <v>40</v>
      </c>
      <c r="E259" s="1751">
        <v>1.6870000000000001</v>
      </c>
      <c r="F259" s="818">
        <v>0.79900000000000004</v>
      </c>
      <c r="G259" s="818">
        <v>14.67</v>
      </c>
      <c r="H259" s="817">
        <f t="shared" ref="H259" si="18">G259*4+F259*9+E259*4</f>
        <v>72.619</v>
      </c>
      <c r="I259" s="1752">
        <v>34</v>
      </c>
      <c r="J259" s="1405" t="s">
        <v>10</v>
      </c>
      <c r="L259" s="175"/>
      <c r="M259" s="326"/>
      <c r="N259" s="175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5"/>
      <c r="BC259" s="175"/>
    </row>
    <row r="260" spans="2:55" ht="15.75" thickBot="1">
      <c r="B260" s="111"/>
      <c r="C260" s="939" t="s">
        <v>491</v>
      </c>
      <c r="D260" s="1409">
        <v>110</v>
      </c>
      <c r="E260" s="367">
        <v>0.44</v>
      </c>
      <c r="F260" s="1753">
        <v>0.44</v>
      </c>
      <c r="G260" s="368">
        <v>10.78</v>
      </c>
      <c r="H260" s="369">
        <f>G260*4+F260*9+E260*4</f>
        <v>48.839999999999996</v>
      </c>
      <c r="I260" s="1431">
        <v>35</v>
      </c>
      <c r="J260" s="1432" t="s">
        <v>13</v>
      </c>
      <c r="L260" s="187"/>
      <c r="M260" s="169"/>
      <c r="N260" s="162"/>
      <c r="O260" s="193"/>
      <c r="P260" s="193"/>
      <c r="Q260" s="175"/>
      <c r="R260" s="175"/>
      <c r="S260" s="1672"/>
      <c r="T260" s="1672"/>
      <c r="U260" s="1674"/>
      <c r="V260" s="1672"/>
      <c r="W260" s="1672"/>
      <c r="X260" s="1674"/>
      <c r="Y260" s="1672"/>
      <c r="Z260" s="1672"/>
      <c r="AA260" s="1656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</row>
    <row r="261" spans="2:55" ht="15.75" thickBot="1">
      <c r="B261" s="1433" t="s">
        <v>492</v>
      </c>
      <c r="C261" s="46"/>
      <c r="D261" s="61"/>
      <c r="E261" s="1434">
        <f>SUM(E258:E260)</f>
        <v>2.5270000000000001</v>
      </c>
      <c r="F261" s="1413">
        <f>SUM(F258:F260)</f>
        <v>1.341</v>
      </c>
      <c r="G261" s="1435">
        <f>SUM(G258:G260)</f>
        <v>25.53</v>
      </c>
      <c r="H261" s="1436">
        <f>SUM(H258:H260)</f>
        <v>124.297</v>
      </c>
      <c r="I261" s="1437" t="s">
        <v>489</v>
      </c>
      <c r="J261" s="1417"/>
      <c r="L261" s="200"/>
      <c r="M261" s="169"/>
      <c r="N261" s="162"/>
      <c r="O261" s="193"/>
      <c r="P261" s="193"/>
      <c r="Q261" s="175"/>
      <c r="R261" s="175"/>
      <c r="S261" s="188"/>
      <c r="T261" s="188"/>
      <c r="U261" s="1669"/>
      <c r="V261" s="188"/>
      <c r="W261" s="188"/>
      <c r="X261" s="441"/>
      <c r="Y261" s="441"/>
      <c r="Z261" s="188"/>
      <c r="AA261" s="1656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5"/>
    </row>
    <row r="262" spans="2:55" ht="15.75" thickBot="1">
      <c r="B262" s="45"/>
      <c r="C262" s="46" t="s">
        <v>279</v>
      </c>
      <c r="D262" s="47"/>
      <c r="E262" s="258">
        <f>E255+E261</f>
        <v>34.313999999999993</v>
      </c>
      <c r="F262" s="157">
        <f t="shared" ref="F262:H262" si="19">F255+F261</f>
        <v>23.737000000000005</v>
      </c>
      <c r="G262" s="157">
        <f t="shared" si="19"/>
        <v>128.553</v>
      </c>
      <c r="H262" s="493">
        <f t="shared" si="19"/>
        <v>865.101</v>
      </c>
      <c r="I262" s="1438" t="s">
        <v>493</v>
      </c>
      <c r="J262" s="1696">
        <f>D258+D259+D260</f>
        <v>350</v>
      </c>
      <c r="L262" s="187"/>
      <c r="M262" s="169"/>
      <c r="N262" s="168"/>
      <c r="O262" s="193"/>
      <c r="P262" s="193"/>
      <c r="Q262" s="175"/>
      <c r="R262" s="175"/>
      <c r="S262" s="1669"/>
      <c r="T262" s="844"/>
      <c r="U262" s="1684"/>
      <c r="V262" s="1685"/>
      <c r="W262" s="1686"/>
      <c r="X262" s="1686"/>
      <c r="Y262" s="1687"/>
      <c r="Z262" s="1685"/>
      <c r="AA262" s="1681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</row>
    <row r="263" spans="2:55" ht="15.75" thickBot="1">
      <c r="B263" s="49"/>
      <c r="C263" s="50" t="s">
        <v>14</v>
      </c>
      <c r="D263" s="51"/>
      <c r="E263" s="489">
        <v>36</v>
      </c>
      <c r="F263" s="490">
        <v>36.799999999999997</v>
      </c>
      <c r="G263" s="860">
        <v>153.19999999999999</v>
      </c>
      <c r="H263" s="1440">
        <v>1088</v>
      </c>
      <c r="I263" s="1422" t="s">
        <v>494</v>
      </c>
      <c r="J263" s="1441"/>
      <c r="L263" s="187"/>
      <c r="M263" s="169"/>
      <c r="N263" s="162"/>
      <c r="O263" s="193"/>
      <c r="P263" s="193"/>
      <c r="Q263" s="175"/>
      <c r="R263" s="175"/>
      <c r="S263" s="188"/>
      <c r="T263" s="188"/>
      <c r="U263" s="188"/>
      <c r="V263" s="188"/>
      <c r="W263" s="188"/>
      <c r="X263" s="188"/>
      <c r="Y263" s="188"/>
      <c r="Z263" s="188"/>
      <c r="AA263" s="1656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</row>
    <row r="264" spans="2:55">
      <c r="L264" s="187"/>
      <c r="M264" s="169"/>
      <c r="N264" s="162"/>
      <c r="O264" s="193"/>
      <c r="P264" s="193"/>
      <c r="Q264" s="175"/>
      <c r="R264" s="175"/>
      <c r="S264" s="188"/>
      <c r="T264" s="188"/>
      <c r="U264" s="188"/>
      <c r="V264" s="188"/>
      <c r="W264" s="188"/>
      <c r="X264" s="188"/>
      <c r="Y264" s="188"/>
      <c r="Z264" s="188"/>
      <c r="AA264" s="1656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</row>
    <row r="265" spans="2:55">
      <c r="L265" s="187"/>
      <c r="M265" s="169"/>
      <c r="N265" s="162"/>
      <c r="O265" s="193"/>
      <c r="P265" s="193"/>
      <c r="Q265" s="175"/>
      <c r="R265" s="175"/>
      <c r="S265" s="188"/>
      <c r="T265" s="188"/>
      <c r="U265" s="188"/>
      <c r="V265" s="188"/>
      <c r="W265" s="188"/>
      <c r="X265" s="188"/>
      <c r="Y265" s="188"/>
      <c r="Z265" s="188"/>
      <c r="AA265" s="1656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</row>
    <row r="266" spans="2:55" ht="15.75">
      <c r="L266" s="1704"/>
      <c r="M266" s="11"/>
      <c r="N266" s="11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</row>
    <row r="267" spans="2:55">
      <c r="L267" s="1534"/>
      <c r="M267" s="169"/>
      <c r="N267" s="828"/>
      <c r="O267" s="193"/>
      <c r="P267" s="193"/>
      <c r="Q267" s="175"/>
      <c r="R267" s="175"/>
      <c r="S267" s="188"/>
      <c r="T267" s="188"/>
      <c r="U267" s="188"/>
      <c r="V267" s="188"/>
      <c r="W267" s="188"/>
      <c r="X267" s="188"/>
      <c r="Y267" s="188"/>
      <c r="Z267" s="188"/>
      <c r="AA267" s="200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</row>
    <row r="268" spans="2:55">
      <c r="L268" s="40"/>
      <c r="M268" s="169"/>
      <c r="N268" s="15"/>
      <c r="O268" s="193"/>
      <c r="P268" s="193"/>
      <c r="Q268" s="175"/>
      <c r="R268" s="175"/>
      <c r="S268" s="188"/>
      <c r="T268" s="188"/>
      <c r="U268" s="188"/>
      <c r="V268" s="188"/>
      <c r="W268" s="188"/>
      <c r="X268" s="188"/>
      <c r="Y268" s="441"/>
      <c r="Z268" s="188"/>
      <c r="AA268" s="1656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175"/>
      <c r="BC268" s="175"/>
    </row>
    <row r="269" spans="2:55">
      <c r="L269" s="42"/>
      <c r="M269" s="169"/>
      <c r="N269" s="15"/>
      <c r="O269" s="193"/>
      <c r="P269" s="193"/>
      <c r="Q269" s="175"/>
      <c r="R269" s="175"/>
      <c r="S269" s="188"/>
      <c r="T269" s="188"/>
      <c r="U269" s="844"/>
      <c r="V269" s="188"/>
      <c r="W269" s="188"/>
      <c r="X269" s="188"/>
      <c r="Y269" s="188"/>
      <c r="Z269" s="188"/>
      <c r="AA269" s="1656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</row>
    <row r="270" spans="2:55">
      <c r="L270" s="42"/>
      <c r="M270" s="169"/>
      <c r="N270" s="15"/>
      <c r="O270" s="188"/>
      <c r="P270" s="844"/>
      <c r="Q270" s="188"/>
      <c r="R270" s="327"/>
      <c r="S270" s="188"/>
      <c r="T270" s="188"/>
      <c r="U270" s="188"/>
      <c r="V270" s="188"/>
      <c r="W270" s="188"/>
      <c r="X270" s="188"/>
      <c r="Y270" s="441"/>
      <c r="Z270" s="188"/>
      <c r="AA270" s="1656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5"/>
      <c r="BA270" s="175"/>
      <c r="BB270" s="175"/>
      <c r="BC270" s="175"/>
    </row>
    <row r="271" spans="2:55">
      <c r="B271" s="1362" t="s">
        <v>465</v>
      </c>
      <c r="L271" s="42"/>
      <c r="M271" s="169"/>
      <c r="N271" s="15"/>
      <c r="O271" s="193"/>
      <c r="P271" s="193"/>
      <c r="Q271" s="175"/>
      <c r="R271" s="175"/>
      <c r="S271" s="1302"/>
      <c r="T271" s="1301"/>
      <c r="U271" s="1301"/>
      <c r="V271" s="1302"/>
      <c r="W271" s="1663"/>
      <c r="X271" s="1301"/>
      <c r="Y271" s="1301"/>
      <c r="Z271" s="1302"/>
      <c r="AA271" s="1302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5"/>
      <c r="BA271" s="175"/>
      <c r="BB271" s="175"/>
      <c r="BC271" s="175"/>
    </row>
    <row r="272" spans="2:55">
      <c r="B272" s="26" t="s">
        <v>538</v>
      </c>
      <c r="E272" s="1363" t="s">
        <v>509</v>
      </c>
      <c r="J272" s="1364">
        <v>0.4</v>
      </c>
      <c r="L272" s="58"/>
      <c r="M272" s="169"/>
      <c r="N272" s="15"/>
      <c r="O272" s="193"/>
      <c r="P272" s="193"/>
      <c r="Q272" s="175"/>
      <c r="R272" s="175"/>
      <c r="S272" s="1305"/>
      <c r="T272" s="1304"/>
      <c r="U272" s="1299"/>
      <c r="V272" s="1305"/>
      <c r="W272" s="1299"/>
      <c r="X272" s="1304"/>
      <c r="Y272" s="1304"/>
      <c r="Z272" s="1305"/>
      <c r="AA272" s="1664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175"/>
      <c r="AY272" s="175"/>
      <c r="AZ272" s="175"/>
      <c r="BA272" s="175"/>
      <c r="BB272" s="175"/>
      <c r="BC272" s="175"/>
    </row>
    <row r="273" spans="2:55" ht="15.75" thickBot="1">
      <c r="L273" s="58"/>
      <c r="M273" s="169"/>
      <c r="N273" s="15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75"/>
      <c r="BB273" s="175"/>
      <c r="BC273" s="175"/>
    </row>
    <row r="274" spans="2:55" ht="15.75" thickBot="1">
      <c r="B274" s="1365" t="s">
        <v>467</v>
      </c>
      <c r="C274" s="121"/>
      <c r="D274" s="1366" t="s">
        <v>468</v>
      </c>
      <c r="E274" s="917" t="s">
        <v>469</v>
      </c>
      <c r="F274" s="917"/>
      <c r="G274" s="917"/>
      <c r="H274" s="1367" t="s">
        <v>470</v>
      </c>
      <c r="I274" s="1368" t="s">
        <v>471</v>
      </c>
      <c r="J274" s="1369" t="s">
        <v>472</v>
      </c>
      <c r="L274" s="44"/>
      <c r="M274" s="169"/>
      <c r="N274" s="15"/>
      <c r="O274" s="175"/>
      <c r="P274" s="175"/>
      <c r="Q274" s="193"/>
      <c r="R274" s="193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5"/>
      <c r="AX274" s="175"/>
      <c r="AY274" s="175"/>
      <c r="AZ274" s="175"/>
      <c r="BA274" s="175"/>
      <c r="BB274" s="175"/>
      <c r="BC274" s="175"/>
    </row>
    <row r="275" spans="2:55">
      <c r="B275" s="1370" t="s">
        <v>473</v>
      </c>
      <c r="C275" s="1371" t="s">
        <v>474</v>
      </c>
      <c r="D275" s="1372" t="s">
        <v>475</v>
      </c>
      <c r="E275" s="1373" t="s">
        <v>476</v>
      </c>
      <c r="F275" s="1373" t="s">
        <v>73</v>
      </c>
      <c r="G275" s="1373" t="s">
        <v>74</v>
      </c>
      <c r="H275" s="1374" t="s">
        <v>477</v>
      </c>
      <c r="I275" s="1375" t="s">
        <v>478</v>
      </c>
      <c r="J275" s="1376" t="s">
        <v>479</v>
      </c>
      <c r="L275" s="11"/>
      <c r="M275" s="186"/>
      <c r="N275" s="11"/>
      <c r="O275" s="175"/>
      <c r="P275" s="175"/>
      <c r="Q275" s="341"/>
      <c r="R275" s="341"/>
      <c r="S275" s="205"/>
      <c r="T275" s="205"/>
      <c r="U275" s="205"/>
      <c r="V275" s="20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5"/>
      <c r="AZ275" s="175"/>
      <c r="BA275" s="175"/>
      <c r="BB275" s="175"/>
      <c r="BC275" s="175"/>
    </row>
    <row r="276" spans="2:55" ht="16.5" thickBot="1">
      <c r="B276" s="1377"/>
      <c r="C276" s="1442"/>
      <c r="D276" s="1443"/>
      <c r="E276" s="1380" t="s">
        <v>6</v>
      </c>
      <c r="F276" s="1380" t="s">
        <v>7</v>
      </c>
      <c r="G276" s="1380" t="s">
        <v>8</v>
      </c>
      <c r="H276" s="1381" t="s">
        <v>480</v>
      </c>
      <c r="I276" s="1476" t="s">
        <v>481</v>
      </c>
      <c r="J276" s="1376" t="s">
        <v>482</v>
      </c>
      <c r="L276" s="11"/>
      <c r="M276" s="186"/>
      <c r="N276" s="11"/>
      <c r="O276" s="175"/>
      <c r="P276" s="175"/>
      <c r="Q276" s="175"/>
      <c r="R276" s="348"/>
      <c r="S276" s="175"/>
      <c r="T276" s="265"/>
      <c r="U276" s="205"/>
      <c r="V276" s="205"/>
      <c r="W276" s="205"/>
      <c r="X276" s="175"/>
      <c r="Y276" s="175"/>
      <c r="Z276" s="1666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</row>
    <row r="277" spans="2:55" ht="21">
      <c r="B277" s="1479"/>
      <c r="C277" s="286" t="s">
        <v>233</v>
      </c>
      <c r="D277" s="1384"/>
      <c r="E277" s="1385"/>
      <c r="F277" s="1386"/>
      <c r="G277" s="1386"/>
      <c r="H277" s="1387"/>
      <c r="I277" s="1445"/>
      <c r="J277" s="1446"/>
      <c r="L277" s="11"/>
      <c r="M277" s="186"/>
      <c r="N277" s="11"/>
      <c r="O277" s="193"/>
      <c r="P277" s="193"/>
      <c r="Q277" s="1667"/>
      <c r="R277" s="193"/>
      <c r="S277" s="193"/>
      <c r="T277" s="193"/>
      <c r="U277" s="193"/>
      <c r="V277" s="193"/>
      <c r="W277" s="193"/>
      <c r="X277" s="193"/>
      <c r="Y277" s="193"/>
      <c r="Z277" s="193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75"/>
      <c r="BB277" s="175"/>
      <c r="BC277" s="175"/>
    </row>
    <row r="278" spans="2:55">
      <c r="B278" s="109"/>
      <c r="C278" s="552" t="s">
        <v>207</v>
      </c>
      <c r="D278" s="1357">
        <v>250</v>
      </c>
      <c r="E278" s="896">
        <v>6.0670000000000002</v>
      </c>
      <c r="F278" s="826">
        <v>5.8550000000000004</v>
      </c>
      <c r="G278" s="897">
        <v>11.5</v>
      </c>
      <c r="H278" s="485">
        <f t="shared" ref="H278:H283" si="20">G278*4+F278*9+E278*4</f>
        <v>122.96300000000001</v>
      </c>
      <c r="I278" s="1487">
        <v>10</v>
      </c>
      <c r="J278" s="1400" t="s">
        <v>519</v>
      </c>
      <c r="L278" s="11"/>
      <c r="M278" s="186"/>
      <c r="N278" s="11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</row>
    <row r="279" spans="2:55">
      <c r="B279" s="1450" t="s">
        <v>484</v>
      </c>
      <c r="C279" s="1404" t="s">
        <v>502</v>
      </c>
      <c r="D279" s="1357">
        <v>60</v>
      </c>
      <c r="E279" s="430">
        <v>0.42</v>
      </c>
      <c r="F279" s="827">
        <v>0.06</v>
      </c>
      <c r="G279" s="827">
        <v>1.1399999999999999</v>
      </c>
      <c r="H279" s="485">
        <f t="shared" si="20"/>
        <v>6.7799999999999994</v>
      </c>
      <c r="I279" s="434">
        <v>24</v>
      </c>
      <c r="J279" s="1473" t="s">
        <v>359</v>
      </c>
      <c r="L279" s="11"/>
      <c r="M279" s="186"/>
      <c r="N279" s="11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</row>
    <row r="280" spans="2:55">
      <c r="B280" s="1396" t="s">
        <v>510</v>
      </c>
      <c r="C280" s="1404" t="s">
        <v>520</v>
      </c>
      <c r="D280" s="1393" t="s">
        <v>543</v>
      </c>
      <c r="E280" s="847">
        <v>17.029</v>
      </c>
      <c r="F280" s="944">
        <v>26.129000000000001</v>
      </c>
      <c r="G280" s="1714">
        <v>24.518000000000001</v>
      </c>
      <c r="H280" s="485">
        <f t="shared" si="20"/>
        <v>401.34899999999999</v>
      </c>
      <c r="I280" s="1488">
        <v>14</v>
      </c>
      <c r="J280" s="1395" t="s">
        <v>346</v>
      </c>
      <c r="L280" s="11"/>
      <c r="M280" s="186"/>
      <c r="N280" s="11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</row>
    <row r="281" spans="2:55">
      <c r="B281" s="109"/>
      <c r="C281" s="1404" t="s">
        <v>511</v>
      </c>
      <c r="D281" s="1357">
        <v>200</v>
      </c>
      <c r="E281" s="250">
        <v>0.66200000000000003</v>
      </c>
      <c r="F281" s="256">
        <v>0.09</v>
      </c>
      <c r="G281" s="256">
        <v>29.393999999999998</v>
      </c>
      <c r="H281" s="257">
        <f t="shared" si="20"/>
        <v>121.03399999999999</v>
      </c>
      <c r="I281" s="1478">
        <v>36</v>
      </c>
      <c r="J281" s="1405" t="s">
        <v>17</v>
      </c>
      <c r="L281" s="11"/>
      <c r="M281" s="186"/>
      <c r="N281" s="11"/>
      <c r="O281" s="205"/>
      <c r="P281" s="205"/>
      <c r="Q281" s="205"/>
      <c r="R281" s="403"/>
      <c r="S281" s="403"/>
      <c r="T281" s="1217"/>
      <c r="U281" s="205"/>
      <c r="V281" s="205"/>
      <c r="W281" s="403"/>
      <c r="X281" s="205"/>
      <c r="Y281" s="205"/>
      <c r="Z281" s="205"/>
      <c r="AA281" s="20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</row>
    <row r="282" spans="2:55" ht="15.75">
      <c r="B282" s="1403" t="s">
        <v>16</v>
      </c>
      <c r="C282" s="1404" t="s">
        <v>11</v>
      </c>
      <c r="D282" s="1357">
        <v>50</v>
      </c>
      <c r="E282" s="430">
        <v>2.5499999999999998</v>
      </c>
      <c r="F282" s="827">
        <v>0.42499999999999999</v>
      </c>
      <c r="G282" s="827">
        <v>23.795000000000002</v>
      </c>
      <c r="H282" s="485">
        <f t="shared" si="20"/>
        <v>109.20500000000001</v>
      </c>
      <c r="I282" s="1407">
        <v>33</v>
      </c>
      <c r="J282" s="1405" t="s">
        <v>10</v>
      </c>
      <c r="L282" s="11"/>
      <c r="M282" s="186"/>
      <c r="N282" s="11"/>
      <c r="O282" s="945"/>
      <c r="P282" s="945"/>
      <c r="Q282" s="945"/>
      <c r="R282" s="945"/>
      <c r="S282" s="945"/>
      <c r="T282" s="945"/>
      <c r="U282" s="945"/>
      <c r="V282" s="945"/>
      <c r="W282" s="945"/>
      <c r="X282" s="945"/>
      <c r="Y282" s="945"/>
      <c r="Z282" s="945"/>
      <c r="AA282" s="94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</row>
    <row r="283" spans="2:55" ht="15.75" thickBot="1">
      <c r="B283" s="1406" t="s">
        <v>521</v>
      </c>
      <c r="C283" s="1408" t="s">
        <v>12</v>
      </c>
      <c r="D283" s="1409">
        <v>50</v>
      </c>
      <c r="E283" s="367">
        <v>2.8250000000000002</v>
      </c>
      <c r="F283" s="368">
        <v>0.6</v>
      </c>
      <c r="G283" s="368">
        <v>20.925000000000001</v>
      </c>
      <c r="H283" s="369">
        <f t="shared" si="20"/>
        <v>100.4</v>
      </c>
      <c r="I283" s="1491">
        <v>32</v>
      </c>
      <c r="J283" s="1405" t="s">
        <v>10</v>
      </c>
      <c r="L283" s="11"/>
      <c r="M283" s="326"/>
      <c r="N283" s="11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</row>
    <row r="284" spans="2:55">
      <c r="B284" s="1411" t="s">
        <v>488</v>
      </c>
      <c r="D284" s="253"/>
      <c r="E284" s="1412">
        <f>SUM(E278:E283)</f>
        <v>29.552999999999997</v>
      </c>
      <c r="F284" s="1413">
        <f>SUM(F278:F283)</f>
        <v>33.159000000000006</v>
      </c>
      <c r="G284" s="1414">
        <f>SUM(G278:G283)</f>
        <v>111.27199999999999</v>
      </c>
      <c r="H284" s="1415">
        <f>SUM(H278:H283)</f>
        <v>861.73099999999999</v>
      </c>
      <c r="I284" s="1437" t="s">
        <v>489</v>
      </c>
      <c r="J284" s="1417"/>
      <c r="L284" s="40"/>
      <c r="M284" s="169"/>
      <c r="N284" s="15"/>
      <c r="O284" s="193"/>
      <c r="P284" s="193"/>
      <c r="Q284" s="175"/>
      <c r="R284" s="175"/>
      <c r="S284" s="1656"/>
      <c r="T284" s="1656"/>
      <c r="U284" s="1661"/>
      <c r="V284" s="1656"/>
      <c r="W284" s="1662"/>
      <c r="X284" s="1661"/>
      <c r="Y284" s="1656"/>
      <c r="Z284" s="1656"/>
      <c r="AA284" s="1656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</row>
    <row r="285" spans="2:55" ht="15.75" thickBot="1">
      <c r="B285" s="109"/>
      <c r="E285" s="1418"/>
      <c r="F285" s="1419"/>
      <c r="G285" s="1420"/>
      <c r="H285" s="1421"/>
      <c r="I285" s="1422" t="s">
        <v>490</v>
      </c>
      <c r="J285" s="1423">
        <f>D278+D279+D281+D282+D283+160+40</f>
        <v>810</v>
      </c>
      <c r="L285" s="71"/>
      <c r="M285" s="174"/>
      <c r="N285" s="59"/>
      <c r="O285" s="193"/>
      <c r="P285" s="193"/>
      <c r="Q285" s="175"/>
      <c r="R285" s="175"/>
      <c r="S285" s="1669"/>
      <c r="T285" s="844"/>
      <c r="U285" s="1669"/>
      <c r="V285" s="1685"/>
      <c r="W285" s="1686"/>
      <c r="X285" s="1686"/>
      <c r="Y285" s="1687"/>
      <c r="Z285" s="1687"/>
      <c r="AA285" s="1656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5"/>
      <c r="AT285" s="175"/>
      <c r="AU285" s="175"/>
      <c r="AV285" s="175"/>
      <c r="AW285" s="175"/>
      <c r="AX285" s="175"/>
      <c r="AY285" s="175"/>
      <c r="AZ285" s="175"/>
      <c r="BA285" s="175"/>
      <c r="BB285" s="175"/>
      <c r="BC285" s="175"/>
    </row>
    <row r="286" spans="2:55">
      <c r="B286" s="109"/>
      <c r="C286" s="285" t="s">
        <v>234</v>
      </c>
      <c r="D286" s="121"/>
      <c r="E286" s="72"/>
      <c r="F286" s="1424"/>
      <c r="G286" s="1424"/>
      <c r="H286" s="1425"/>
      <c r="I286" s="1426"/>
      <c r="J286" s="1426"/>
      <c r="L286" s="42"/>
      <c r="M286" s="7"/>
      <c r="N286" s="59"/>
      <c r="O286" s="193"/>
      <c r="P286" s="193"/>
      <c r="Q286" s="175"/>
      <c r="R286" s="175"/>
      <c r="S286" s="188"/>
      <c r="T286" s="188"/>
      <c r="U286" s="188"/>
      <c r="V286" s="188"/>
      <c r="W286" s="188"/>
      <c r="X286" s="441"/>
      <c r="Y286" s="188"/>
      <c r="Z286" s="188"/>
      <c r="AA286" s="1656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5"/>
      <c r="BA286" s="175"/>
      <c r="BB286" s="175"/>
      <c r="BC286" s="175"/>
    </row>
    <row r="287" spans="2:55">
      <c r="B287" s="109"/>
      <c r="C287" s="1404" t="s">
        <v>20</v>
      </c>
      <c r="D287" s="1429">
        <v>200</v>
      </c>
      <c r="E287" s="315">
        <v>7.0000000000000007E-2</v>
      </c>
      <c r="F287" s="316">
        <v>0.02</v>
      </c>
      <c r="G287" s="316">
        <v>15</v>
      </c>
      <c r="H287" s="317">
        <f>G287*4+F287*9+E287*4</f>
        <v>60.46</v>
      </c>
      <c r="I287" s="1427">
        <v>41</v>
      </c>
      <c r="J287" s="1400" t="s">
        <v>19</v>
      </c>
      <c r="L287" s="40"/>
      <c r="M287" s="7"/>
      <c r="N287" s="15"/>
      <c r="O287" s="193"/>
      <c r="P287" s="193"/>
      <c r="Q287" s="175"/>
      <c r="R287" s="175"/>
      <c r="S287" s="188"/>
      <c r="T287" s="188"/>
      <c r="U287" s="188"/>
      <c r="V287" s="188"/>
      <c r="W287" s="188"/>
      <c r="X287" s="188"/>
      <c r="Y287" s="188"/>
      <c r="Z287" s="188"/>
      <c r="AA287" s="1656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</row>
    <row r="288" spans="2:55">
      <c r="B288" s="109"/>
      <c r="C288" s="672" t="s">
        <v>239</v>
      </c>
      <c r="D288" s="1457">
        <v>100</v>
      </c>
      <c r="E288" s="430">
        <v>8.4529999999999994</v>
      </c>
      <c r="F288" s="832">
        <v>6.9429999999999996</v>
      </c>
      <c r="G288" s="834">
        <v>7.11</v>
      </c>
      <c r="H288" s="485">
        <f>G288*4+F288*9+E288*4</f>
        <v>124.73899999999999</v>
      </c>
      <c r="I288" s="1427">
        <v>31</v>
      </c>
      <c r="J288" s="1395" t="s">
        <v>522</v>
      </c>
      <c r="L288" s="187"/>
      <c r="M288" s="169"/>
      <c r="N288" s="162"/>
      <c r="O288" s="193"/>
      <c r="P288" s="193"/>
      <c r="Q288" s="175"/>
      <c r="R288" s="175"/>
      <c r="S288" s="188"/>
      <c r="T288" s="188"/>
      <c r="U288" s="188"/>
      <c r="V288" s="188"/>
      <c r="W288" s="188"/>
      <c r="X288" s="188"/>
      <c r="Y288" s="188"/>
      <c r="Z288" s="188"/>
      <c r="AA288" s="1656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</row>
    <row r="289" spans="2:55" ht="15.75" thickBot="1">
      <c r="B289" s="111"/>
      <c r="C289" s="1472" t="s">
        <v>345</v>
      </c>
      <c r="D289" s="1409">
        <v>50</v>
      </c>
      <c r="E289" s="829">
        <v>0.35</v>
      </c>
      <c r="F289" s="827">
        <v>0.05</v>
      </c>
      <c r="G289" s="827">
        <v>0.95</v>
      </c>
      <c r="H289" s="485">
        <f>G289*4+F289*9+E289*4</f>
        <v>5.65</v>
      </c>
      <c r="I289" s="434">
        <v>24</v>
      </c>
      <c r="J289" s="1432" t="s">
        <v>526</v>
      </c>
      <c r="L289" s="175"/>
      <c r="M289" s="326"/>
      <c r="N289" s="175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</row>
    <row r="290" spans="2:55" ht="15.75" thickBot="1">
      <c r="B290" s="1433" t="s">
        <v>492</v>
      </c>
      <c r="C290" s="46"/>
      <c r="D290" s="61"/>
      <c r="E290" s="1434">
        <f>SUM(E287:E289)</f>
        <v>8.8729999999999993</v>
      </c>
      <c r="F290" s="1413">
        <f>SUM(F287:F289)</f>
        <v>7.012999999999999</v>
      </c>
      <c r="G290" s="1435">
        <f>SUM(G287:G289)</f>
        <v>23.06</v>
      </c>
      <c r="H290" s="1436">
        <f>SUM(H287:H289)</f>
        <v>190.84899999999999</v>
      </c>
      <c r="I290" s="1437" t="s">
        <v>489</v>
      </c>
      <c r="J290" s="1417"/>
      <c r="L290" s="187"/>
      <c r="M290" s="169"/>
      <c r="N290" s="161"/>
      <c r="O290" s="193"/>
      <c r="P290" s="193"/>
      <c r="Q290" s="175"/>
      <c r="R290" s="175"/>
      <c r="S290" s="188"/>
      <c r="T290" s="188"/>
      <c r="U290" s="844"/>
      <c r="V290" s="188"/>
      <c r="W290" s="188"/>
      <c r="X290" s="188"/>
      <c r="Y290" s="188"/>
      <c r="Z290" s="188"/>
      <c r="AA290" s="1656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5"/>
      <c r="AW290" s="175"/>
      <c r="AX290" s="175"/>
      <c r="AY290" s="175"/>
      <c r="AZ290" s="175"/>
      <c r="BA290" s="175"/>
      <c r="BB290" s="175"/>
      <c r="BC290" s="175"/>
    </row>
    <row r="291" spans="2:55" ht="15.75" thickBot="1">
      <c r="B291" s="1475"/>
      <c r="C291" s="46" t="s">
        <v>279</v>
      </c>
      <c r="D291" s="47"/>
      <c r="E291" s="258">
        <f>E284+E290</f>
        <v>38.425999999999995</v>
      </c>
      <c r="F291" s="157">
        <f>F284+F290</f>
        <v>40.172000000000004</v>
      </c>
      <c r="G291" s="157">
        <f>G284+G290</f>
        <v>134.33199999999999</v>
      </c>
      <c r="H291" s="493">
        <f>H284+H290</f>
        <v>1052.58</v>
      </c>
      <c r="I291" s="1438" t="s">
        <v>493</v>
      </c>
      <c r="J291" s="1439">
        <f>D287+D288+D289</f>
        <v>350</v>
      </c>
      <c r="L291" s="187"/>
      <c r="M291" s="174"/>
      <c r="N291" s="161"/>
      <c r="O291" s="193"/>
      <c r="P291" s="193"/>
      <c r="Q291" s="175"/>
      <c r="R291" s="175"/>
      <c r="S291" s="188"/>
      <c r="T291" s="188"/>
      <c r="U291" s="844"/>
      <c r="V291" s="188"/>
      <c r="W291" s="188"/>
      <c r="X291" s="188"/>
      <c r="Y291" s="188"/>
      <c r="Z291" s="188"/>
      <c r="AA291" s="1656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5"/>
      <c r="AX291" s="175"/>
      <c r="AY291" s="175"/>
      <c r="AZ291" s="175"/>
      <c r="BA291" s="175"/>
      <c r="BB291" s="175"/>
      <c r="BC291" s="175"/>
    </row>
    <row r="292" spans="2:55" ht="15.75" thickBot="1">
      <c r="B292" s="49"/>
      <c r="C292" s="50" t="s">
        <v>14</v>
      </c>
      <c r="D292" s="51"/>
      <c r="E292" s="489">
        <v>36</v>
      </c>
      <c r="F292" s="490">
        <v>36.799999999999997</v>
      </c>
      <c r="G292" s="860">
        <v>153.19999999999999</v>
      </c>
      <c r="H292" s="1440">
        <v>1088</v>
      </c>
      <c r="I292" s="1422" t="s">
        <v>494</v>
      </c>
      <c r="J292" s="1441"/>
      <c r="L292" s="255"/>
      <c r="M292" s="169"/>
      <c r="N292" s="162"/>
      <c r="O292" s="193"/>
      <c r="P292" s="193"/>
      <c r="Q292" s="175"/>
      <c r="R292" s="175"/>
      <c r="S292" s="188"/>
      <c r="T292" s="188"/>
      <c r="U292" s="188"/>
      <c r="V292" s="188"/>
      <c r="W292" s="188"/>
      <c r="X292" s="188"/>
      <c r="Y292" s="441"/>
      <c r="Z292" s="188"/>
      <c r="AA292" s="1656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5"/>
      <c r="AW292" s="175"/>
      <c r="AX292" s="175"/>
      <c r="AY292" s="175"/>
      <c r="AZ292" s="175"/>
      <c r="BA292" s="175"/>
      <c r="BB292" s="175"/>
      <c r="BC292" s="175"/>
    </row>
    <row r="293" spans="2:55" ht="15.75" thickBot="1">
      <c r="L293" s="162"/>
      <c r="M293" s="1300"/>
      <c r="N293" s="168"/>
      <c r="O293" s="193"/>
      <c r="P293" s="193"/>
      <c r="Q293" s="175"/>
      <c r="R293" s="175"/>
      <c r="S293" s="1302"/>
      <c r="T293" s="1301"/>
      <c r="U293" s="1301"/>
      <c r="V293" s="1302"/>
      <c r="W293" s="1663"/>
      <c r="X293" s="1301"/>
      <c r="Y293" s="1302"/>
      <c r="Z293" s="1302"/>
      <c r="AA293" s="1302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</row>
    <row r="294" spans="2:55" ht="16.5" thickBot="1">
      <c r="B294" s="1365" t="s">
        <v>467</v>
      </c>
      <c r="C294" s="121"/>
      <c r="D294" s="1366" t="s">
        <v>468</v>
      </c>
      <c r="E294" s="917" t="s">
        <v>469</v>
      </c>
      <c r="F294" s="917"/>
      <c r="G294" s="917"/>
      <c r="H294" s="1367" t="s">
        <v>470</v>
      </c>
      <c r="I294" s="1368" t="s">
        <v>471</v>
      </c>
      <c r="J294" s="1369" t="s">
        <v>472</v>
      </c>
      <c r="L294" s="1712"/>
      <c r="M294" s="7"/>
      <c r="N294" s="15"/>
      <c r="O294" s="193"/>
      <c r="P294" s="193"/>
      <c r="Q294" s="175"/>
      <c r="R294" s="175"/>
      <c r="S294" s="1305"/>
      <c r="T294" s="1304"/>
      <c r="U294" s="1299"/>
      <c r="V294" s="1305"/>
      <c r="W294" s="1299"/>
      <c r="X294" s="1304"/>
      <c r="Y294" s="1304"/>
      <c r="Z294" s="1305"/>
      <c r="AA294" s="1664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5"/>
      <c r="AV294" s="175"/>
      <c r="AW294" s="175"/>
      <c r="AX294" s="175"/>
      <c r="AY294" s="175"/>
      <c r="AZ294" s="175"/>
      <c r="BA294" s="175"/>
      <c r="BB294" s="175"/>
      <c r="BC294" s="175"/>
    </row>
    <row r="295" spans="2:55">
      <c r="B295" s="1370" t="s">
        <v>473</v>
      </c>
      <c r="C295" s="1371" t="s">
        <v>474</v>
      </c>
      <c r="D295" s="1372" t="s">
        <v>475</v>
      </c>
      <c r="E295" s="1373" t="s">
        <v>476</v>
      </c>
      <c r="F295" s="1373" t="s">
        <v>73</v>
      </c>
      <c r="G295" s="1373" t="s">
        <v>74</v>
      </c>
      <c r="H295" s="1374" t="s">
        <v>477</v>
      </c>
      <c r="I295" s="1375" t="s">
        <v>478</v>
      </c>
      <c r="J295" s="1376" t="s">
        <v>479</v>
      </c>
      <c r="L295" s="1534"/>
      <c r="M295" s="169"/>
      <c r="N295" s="1651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5"/>
      <c r="AX295" s="175"/>
      <c r="AY295" s="175"/>
      <c r="AZ295" s="175"/>
      <c r="BA295" s="175"/>
      <c r="BB295" s="175"/>
      <c r="BC295" s="175"/>
    </row>
    <row r="296" spans="2:55" ht="15.75" thickBot="1">
      <c r="B296" s="1377"/>
      <c r="C296" s="1442"/>
      <c r="D296" s="1443"/>
      <c r="E296" s="1380" t="s">
        <v>6</v>
      </c>
      <c r="F296" s="1380" t="s">
        <v>7</v>
      </c>
      <c r="G296" s="1380" t="s">
        <v>8</v>
      </c>
      <c r="H296" s="1381" t="s">
        <v>480</v>
      </c>
      <c r="I296" s="1476" t="s">
        <v>481</v>
      </c>
      <c r="J296" s="1376" t="s">
        <v>482</v>
      </c>
      <c r="L296" s="1329"/>
      <c r="M296" s="169"/>
      <c r="N296" s="16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175"/>
      <c r="AY296" s="175"/>
      <c r="AZ296" s="175"/>
      <c r="BA296" s="175"/>
      <c r="BB296" s="175"/>
      <c r="BC296" s="175"/>
    </row>
    <row r="297" spans="2:55">
      <c r="B297" s="1479"/>
      <c r="C297" s="1574" t="s">
        <v>233</v>
      </c>
      <c r="D297" s="1384"/>
      <c r="E297" s="1385"/>
      <c r="F297" s="1386"/>
      <c r="G297" s="1386"/>
      <c r="H297" s="1387"/>
      <c r="I297" s="1489"/>
      <c r="J297" s="1446"/>
      <c r="L297" s="1296"/>
      <c r="M297" s="169"/>
      <c r="N297" s="16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  <c r="AR297" s="175"/>
      <c r="AS297" s="175"/>
      <c r="AT297" s="175"/>
      <c r="AU297" s="175"/>
      <c r="AV297" s="175"/>
      <c r="AW297" s="175"/>
      <c r="AX297" s="175"/>
      <c r="AY297" s="175"/>
      <c r="AZ297" s="175"/>
      <c r="BA297" s="175"/>
      <c r="BB297" s="175"/>
      <c r="BC297" s="175"/>
    </row>
    <row r="298" spans="2:55">
      <c r="B298" s="109"/>
      <c r="C298" s="1451" t="s">
        <v>361</v>
      </c>
      <c r="D298" s="1357">
        <v>250</v>
      </c>
      <c r="E298" s="439">
        <v>2.3849999999999998</v>
      </c>
      <c r="F298" s="484">
        <v>5.0780000000000003</v>
      </c>
      <c r="G298" s="484">
        <v>13.15</v>
      </c>
      <c r="H298" s="485">
        <f>G298*4+F298*9+E298*4</f>
        <v>107.84200000000001</v>
      </c>
      <c r="I298" s="1490">
        <v>4</v>
      </c>
      <c r="J298" s="1405" t="s">
        <v>309</v>
      </c>
      <c r="L298" s="42"/>
      <c r="M298" s="169"/>
      <c r="N298" s="162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  <c r="AR298" s="175"/>
      <c r="AS298" s="175"/>
      <c r="AT298" s="175"/>
      <c r="AU298" s="175"/>
      <c r="AV298" s="175"/>
      <c r="AW298" s="175"/>
      <c r="AX298" s="175"/>
      <c r="AY298" s="175"/>
      <c r="AZ298" s="175"/>
      <c r="BA298" s="175"/>
      <c r="BB298" s="175"/>
      <c r="BC298" s="175"/>
    </row>
    <row r="299" spans="2:55">
      <c r="B299" s="1450" t="s">
        <v>484</v>
      </c>
      <c r="C299" s="1575" t="s">
        <v>523</v>
      </c>
      <c r="D299" s="1357" t="s">
        <v>383</v>
      </c>
      <c r="E299" s="439">
        <v>7.7309999999999999</v>
      </c>
      <c r="F299" s="484">
        <v>13.462999999999999</v>
      </c>
      <c r="G299" s="1711">
        <v>39.048999999999999</v>
      </c>
      <c r="H299" s="485">
        <f>G299*4+F299*9+E299*4</f>
        <v>308.28699999999998</v>
      </c>
      <c r="I299" s="1490">
        <v>1</v>
      </c>
      <c r="J299" s="1405" t="s">
        <v>349</v>
      </c>
      <c r="L299" s="42"/>
      <c r="M299" s="169"/>
      <c r="N299" s="16"/>
      <c r="O299" s="205"/>
      <c r="P299" s="205"/>
      <c r="Q299" s="205"/>
      <c r="R299" s="403"/>
      <c r="S299" s="403"/>
      <c r="T299" s="1217"/>
      <c r="U299" s="205"/>
      <c r="V299" s="205"/>
      <c r="W299" s="403"/>
      <c r="X299" s="205"/>
      <c r="Y299" s="205"/>
      <c r="Z299" s="20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  <c r="AR299" s="175"/>
      <c r="AS299" s="175"/>
      <c r="AT299" s="175"/>
      <c r="AU299" s="175"/>
      <c r="AV299" s="175"/>
      <c r="AW299" s="175"/>
      <c r="AX299" s="175"/>
      <c r="AY299" s="175"/>
      <c r="AZ299" s="175"/>
      <c r="BA299" s="175"/>
      <c r="BB299" s="175"/>
      <c r="BC299" s="175"/>
    </row>
    <row r="300" spans="2:55">
      <c r="B300" s="1396" t="s">
        <v>510</v>
      </c>
      <c r="C300" s="1451" t="s">
        <v>23</v>
      </c>
      <c r="D300" s="1357">
        <v>200</v>
      </c>
      <c r="E300" s="430">
        <v>3.8</v>
      </c>
      <c r="F300" s="827">
        <v>3</v>
      </c>
      <c r="G300" s="827">
        <v>23</v>
      </c>
      <c r="H300" s="485">
        <f>G300*4+F300*9+E300*4</f>
        <v>134.19999999999999</v>
      </c>
      <c r="I300" s="1427">
        <v>38</v>
      </c>
      <c r="J300" s="1405" t="s">
        <v>22</v>
      </c>
      <c r="L300" s="11"/>
      <c r="M300" s="186"/>
      <c r="N300" s="4"/>
      <c r="O300" s="945"/>
      <c r="P300" s="945"/>
      <c r="Q300" s="945"/>
      <c r="R300" s="945"/>
      <c r="S300" s="945"/>
      <c r="T300" s="945"/>
      <c r="U300" s="945"/>
      <c r="V300" s="945"/>
      <c r="W300" s="945"/>
      <c r="X300" s="945"/>
      <c r="Y300" s="945"/>
      <c r="Z300" s="945"/>
      <c r="AA300" s="94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5"/>
      <c r="AT300" s="175"/>
      <c r="AU300" s="175"/>
      <c r="AV300" s="175"/>
      <c r="AW300" s="175"/>
      <c r="AX300" s="175"/>
      <c r="AY300" s="175"/>
      <c r="AZ300" s="175"/>
      <c r="BA300" s="175"/>
      <c r="BB300" s="175"/>
      <c r="BC300" s="175"/>
    </row>
    <row r="301" spans="2:55" ht="15.75">
      <c r="B301" s="1403" t="s">
        <v>16</v>
      </c>
      <c r="C301" s="1451" t="s">
        <v>11</v>
      </c>
      <c r="D301" s="1357">
        <v>50</v>
      </c>
      <c r="E301" s="430">
        <v>2.5499999999999998</v>
      </c>
      <c r="F301" s="827">
        <v>0.42499999999999999</v>
      </c>
      <c r="G301" s="827">
        <v>23.795000000000002</v>
      </c>
      <c r="H301" s="485">
        <f>G301*4+F301*9+E301*4</f>
        <v>109.20500000000001</v>
      </c>
      <c r="I301" s="1407">
        <v>33</v>
      </c>
      <c r="J301" s="1405" t="s">
        <v>10</v>
      </c>
      <c r="L301" s="11"/>
      <c r="M301" s="186"/>
      <c r="N301" s="4"/>
      <c r="O301" s="193"/>
      <c r="P301" s="193"/>
      <c r="Q301" s="175"/>
      <c r="R301" s="175"/>
      <c r="S301" s="1576"/>
      <c r="T301" s="1577"/>
      <c r="U301" s="1577"/>
      <c r="V301" s="1577"/>
      <c r="W301" s="1577"/>
      <c r="X301" s="1577"/>
      <c r="Y301" s="1577"/>
      <c r="Z301" s="1577"/>
      <c r="AA301" s="1576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5"/>
      <c r="AT301" s="175"/>
      <c r="AU301" s="175"/>
      <c r="AV301" s="175"/>
      <c r="AW301" s="175"/>
      <c r="AX301" s="175"/>
      <c r="AY301" s="175"/>
      <c r="AZ301" s="175"/>
      <c r="BA301" s="175"/>
      <c r="BB301" s="175"/>
      <c r="BC301" s="175"/>
    </row>
    <row r="302" spans="2:55" ht="15.75" thickBot="1">
      <c r="B302" s="1406" t="s">
        <v>524</v>
      </c>
      <c r="C302" s="939" t="s">
        <v>12</v>
      </c>
      <c r="D302" s="1409">
        <v>50</v>
      </c>
      <c r="E302" s="367">
        <v>2.8250000000000002</v>
      </c>
      <c r="F302" s="368">
        <v>0.6</v>
      </c>
      <c r="G302" s="368">
        <v>20.925000000000001</v>
      </c>
      <c r="H302" s="369">
        <f>G302*4+F302*9+E302*4</f>
        <v>100.4</v>
      </c>
      <c r="I302" s="1491">
        <v>32</v>
      </c>
      <c r="J302" s="1410" t="s">
        <v>10</v>
      </c>
      <c r="L302" s="11"/>
      <c r="M302" s="186"/>
      <c r="N302" s="4"/>
      <c r="O302" s="193"/>
      <c r="P302" s="193"/>
      <c r="Q302" s="175"/>
      <c r="R302" s="175"/>
      <c r="S302" s="1578"/>
      <c r="T302" s="1578"/>
      <c r="U302" s="1578"/>
      <c r="V302" s="1578"/>
      <c r="W302" s="1578"/>
      <c r="X302" s="1578"/>
      <c r="Y302" s="1578"/>
      <c r="Z302" s="1578"/>
      <c r="AA302" s="1578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5"/>
      <c r="BA302" s="175"/>
      <c r="BB302" s="175"/>
      <c r="BC302" s="175"/>
    </row>
    <row r="303" spans="2:55">
      <c r="B303" s="1411" t="s">
        <v>488</v>
      </c>
      <c r="D303" s="253"/>
      <c r="E303" s="1412">
        <f>SUM(E298:E302)</f>
        <v>19.291</v>
      </c>
      <c r="F303" s="1413">
        <f>SUM(F298:F302)</f>
        <v>22.566000000000003</v>
      </c>
      <c r="G303" s="1414">
        <f>SUM(G298:G302)</f>
        <v>119.919</v>
      </c>
      <c r="H303" s="1415">
        <f>SUM(H298:H302)</f>
        <v>759.93399999999997</v>
      </c>
      <c r="I303" s="1492" t="s">
        <v>489</v>
      </c>
      <c r="J303" s="1486"/>
      <c r="L303" s="11"/>
      <c r="M303" s="186"/>
      <c r="N303" s="4"/>
      <c r="O303" s="193"/>
      <c r="P303" s="193"/>
      <c r="Q303" s="175"/>
      <c r="R303" s="175"/>
      <c r="S303" s="1579"/>
      <c r="T303" s="1299"/>
      <c r="U303" s="1299"/>
      <c r="V303" s="1305"/>
      <c r="W303" s="1299"/>
      <c r="X303" s="1299"/>
      <c r="Y303" s="1299"/>
      <c r="Z303" s="1305"/>
      <c r="AA303" s="1580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5"/>
      <c r="BA303" s="175"/>
      <c r="BB303" s="175"/>
      <c r="BC303" s="175"/>
    </row>
    <row r="304" spans="2:55" ht="15.75" thickBot="1">
      <c r="B304" s="109"/>
      <c r="E304" s="1418"/>
      <c r="F304" s="1419"/>
      <c r="G304" s="1420"/>
      <c r="H304" s="1421"/>
      <c r="I304" s="1422" t="s">
        <v>490</v>
      </c>
      <c r="J304" s="1423">
        <f>D298+D300+D301+D302+240+10</f>
        <v>800</v>
      </c>
      <c r="L304" s="11"/>
      <c r="M304" s="326"/>
      <c r="N304" s="4"/>
      <c r="O304" s="193"/>
      <c r="P304" s="193"/>
      <c r="Q304" s="175"/>
      <c r="R304" s="175"/>
      <c r="S304" s="1581"/>
      <c r="T304" s="1581"/>
      <c r="U304" s="1581"/>
      <c r="V304" s="1581"/>
      <c r="W304" s="1581"/>
      <c r="X304" s="1581"/>
      <c r="Y304" s="1581"/>
      <c r="Z304" s="1581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5"/>
      <c r="AT304" s="175"/>
      <c r="AU304" s="175"/>
      <c r="AV304" s="175"/>
      <c r="AW304" s="175"/>
      <c r="AX304" s="175"/>
      <c r="AY304" s="175"/>
      <c r="AZ304" s="175"/>
      <c r="BA304" s="175"/>
      <c r="BB304" s="175"/>
      <c r="BC304" s="175"/>
    </row>
    <row r="305" spans="2:55">
      <c r="B305" s="109"/>
      <c r="C305" s="1493" t="s">
        <v>234</v>
      </c>
      <c r="D305" s="69"/>
      <c r="E305" s="72"/>
      <c r="F305" s="1424"/>
      <c r="G305" s="1424"/>
      <c r="H305" s="1425"/>
      <c r="I305" s="1426"/>
      <c r="J305" s="1426"/>
      <c r="L305" s="42"/>
      <c r="M305" s="169"/>
      <c r="N305" s="1297"/>
      <c r="O305" s="193"/>
      <c r="P305" s="193"/>
      <c r="Q305" s="175"/>
      <c r="R305" s="175"/>
      <c r="S305" s="1582"/>
      <c r="T305" s="1576"/>
      <c r="U305" s="1576"/>
      <c r="V305" s="1582"/>
      <c r="W305" s="1577"/>
      <c r="X305" s="1577"/>
      <c r="Y305" s="1577"/>
      <c r="Z305" s="1582"/>
      <c r="AA305" s="1582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  <c r="AR305" s="175"/>
      <c r="AS305" s="175"/>
      <c r="AT305" s="175"/>
      <c r="AU305" s="175"/>
      <c r="AV305" s="175"/>
      <c r="AW305" s="175"/>
      <c r="AX305" s="175"/>
      <c r="AY305" s="175"/>
      <c r="AZ305" s="175"/>
      <c r="BA305" s="175"/>
      <c r="BB305" s="175"/>
      <c r="BC305" s="175"/>
    </row>
    <row r="306" spans="2:55">
      <c r="B306" s="109"/>
      <c r="C306" s="502" t="s">
        <v>241</v>
      </c>
      <c r="D306" s="1429">
        <v>200</v>
      </c>
      <c r="E306" s="315">
        <v>0.13</v>
      </c>
      <c r="F306" s="316">
        <v>0.02</v>
      </c>
      <c r="G306" s="316">
        <v>15.2</v>
      </c>
      <c r="H306" s="317">
        <f>G306*4+F306*9+E306*4</f>
        <v>61.5</v>
      </c>
      <c r="I306" s="1427">
        <v>40</v>
      </c>
      <c r="J306" s="1400" t="s">
        <v>248</v>
      </c>
      <c r="L306" s="187"/>
      <c r="M306" s="174"/>
      <c r="N306" s="161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  <c r="AR306" s="175"/>
      <c r="AS306" s="175"/>
      <c r="AT306" s="175"/>
      <c r="AU306" s="175"/>
      <c r="AV306" s="175"/>
      <c r="AW306" s="175"/>
      <c r="AX306" s="175"/>
      <c r="AY306" s="175"/>
      <c r="AZ306" s="175"/>
      <c r="BA306" s="175"/>
      <c r="BB306" s="175"/>
      <c r="BC306" s="175"/>
    </row>
    <row r="307" spans="2:55">
      <c r="B307" s="109"/>
      <c r="C307" s="1494" t="s">
        <v>246</v>
      </c>
      <c r="D307" s="600">
        <v>100</v>
      </c>
      <c r="E307" s="331">
        <v>10.74</v>
      </c>
      <c r="F307" s="318">
        <v>5.9249999999999998</v>
      </c>
      <c r="G307" s="318">
        <v>6.9409999999999998</v>
      </c>
      <c r="H307" s="332">
        <f>G307*4+F307*9+E307*4</f>
        <v>124.04900000000001</v>
      </c>
      <c r="I307" s="1427">
        <v>30</v>
      </c>
      <c r="J307" s="1400" t="s">
        <v>525</v>
      </c>
      <c r="L307" s="191"/>
      <c r="M307" s="169"/>
      <c r="N307" s="162"/>
      <c r="O307" s="1583"/>
      <c r="P307" s="1583"/>
      <c r="Q307" s="1583"/>
      <c r="R307" s="1583"/>
      <c r="S307" s="1584"/>
      <c r="T307" s="1583"/>
      <c r="U307" s="1583"/>
      <c r="V307" s="1583"/>
      <c r="W307" s="1583"/>
      <c r="X307" s="1583"/>
      <c r="Y307" s="1583"/>
      <c r="Z307" s="1583"/>
      <c r="AA307" s="1584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5"/>
      <c r="AX307" s="175"/>
      <c r="AY307" s="175"/>
      <c r="AZ307" s="175"/>
      <c r="BA307" s="175"/>
      <c r="BB307" s="175"/>
      <c r="BC307" s="175"/>
    </row>
    <row r="308" spans="2:55" ht="15.75" thickBot="1">
      <c r="B308" s="111"/>
      <c r="C308" s="1408" t="s">
        <v>491</v>
      </c>
      <c r="D308" s="1409">
        <v>80</v>
      </c>
      <c r="E308" s="319">
        <v>0.32</v>
      </c>
      <c r="F308" s="320">
        <v>0.32</v>
      </c>
      <c r="G308" s="321">
        <v>7.84</v>
      </c>
      <c r="H308" s="322">
        <f>G308*4+F308*9+E308*4</f>
        <v>35.520000000000003</v>
      </c>
      <c r="I308" s="1431">
        <v>35</v>
      </c>
      <c r="J308" s="1432" t="s">
        <v>13</v>
      </c>
      <c r="L308" s="11"/>
      <c r="M308" s="186"/>
      <c r="N308" s="4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  <c r="AQ308" s="175"/>
      <c r="AR308" s="175"/>
      <c r="AS308" s="175"/>
      <c r="AT308" s="175"/>
      <c r="AU308" s="175"/>
      <c r="AV308" s="175"/>
      <c r="AW308" s="175"/>
      <c r="AX308" s="175"/>
      <c r="AY308" s="175"/>
      <c r="AZ308" s="175"/>
      <c r="BA308" s="175"/>
      <c r="BB308" s="175"/>
      <c r="BC308" s="175"/>
    </row>
    <row r="309" spans="2:55" ht="15.75" thickBot="1">
      <c r="B309" s="1433" t="s">
        <v>492</v>
      </c>
      <c r="C309" s="46"/>
      <c r="D309" s="61"/>
      <c r="E309" s="1434">
        <f>SUM(E306:E308)</f>
        <v>11.190000000000001</v>
      </c>
      <c r="F309" s="1413">
        <f>SUM(F306:F308)</f>
        <v>6.2649999999999997</v>
      </c>
      <c r="G309" s="1435">
        <f>SUM(G306:G308)</f>
        <v>29.980999999999998</v>
      </c>
      <c r="H309" s="1436">
        <f>SUM(H306:H308)</f>
        <v>221.06900000000002</v>
      </c>
      <c r="I309" s="1437" t="s">
        <v>489</v>
      </c>
      <c r="J309" s="1417"/>
      <c r="L309" s="11"/>
      <c r="M309" s="186"/>
      <c r="N309" s="11"/>
      <c r="O309" s="1584"/>
      <c r="P309" s="1584"/>
      <c r="Q309" s="1583"/>
      <c r="R309" s="1583"/>
      <c r="S309" s="1583"/>
      <c r="T309" s="1583"/>
      <c r="U309" s="1583"/>
      <c r="V309" s="1583"/>
      <c r="W309" s="193"/>
      <c r="X309" s="193"/>
      <c r="Y309" s="193"/>
      <c r="Z309" s="1583"/>
      <c r="AA309" s="1583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  <c r="AQ309" s="175"/>
      <c r="AR309" s="175"/>
      <c r="AS309" s="175"/>
      <c r="AT309" s="175"/>
      <c r="AU309" s="175"/>
      <c r="AV309" s="175"/>
      <c r="AW309" s="175"/>
      <c r="AX309" s="175"/>
      <c r="AY309" s="175"/>
      <c r="AZ309" s="175"/>
      <c r="BA309" s="175"/>
      <c r="BB309" s="175"/>
      <c r="BC309" s="175"/>
    </row>
    <row r="310" spans="2:55" ht="15.75" thickBot="1">
      <c r="B310" s="45"/>
      <c r="C310" s="46" t="s">
        <v>279</v>
      </c>
      <c r="D310" s="47"/>
      <c r="E310" s="258">
        <f>E303+E309</f>
        <v>30.481000000000002</v>
      </c>
      <c r="F310" s="157">
        <f t="shared" ref="F310:H310" si="21">F303+F309</f>
        <v>28.831000000000003</v>
      </c>
      <c r="G310" s="157">
        <f t="shared" si="21"/>
        <v>149.9</v>
      </c>
      <c r="H310" s="493">
        <f t="shared" si="21"/>
        <v>981.00299999999993</v>
      </c>
      <c r="I310" s="1438" t="s">
        <v>493</v>
      </c>
      <c r="J310" s="1439">
        <f>D306+D307+D308</f>
        <v>380</v>
      </c>
      <c r="L310" s="11"/>
      <c r="M310" s="54"/>
      <c r="N310" s="11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  <c r="AR310" s="175"/>
      <c r="AS310" s="175"/>
      <c r="AT310" s="175"/>
      <c r="AU310" s="175"/>
      <c r="AV310" s="175"/>
      <c r="AW310" s="175"/>
      <c r="AX310" s="175"/>
      <c r="AY310" s="175"/>
      <c r="AZ310" s="175"/>
      <c r="BA310" s="175"/>
      <c r="BB310" s="175"/>
      <c r="BC310" s="175"/>
    </row>
    <row r="311" spans="2:55" ht="15.75" thickBot="1">
      <c r="B311" s="49"/>
      <c r="C311" s="50" t="s">
        <v>14</v>
      </c>
      <c r="D311" s="51"/>
      <c r="E311" s="489">
        <v>36</v>
      </c>
      <c r="F311" s="490">
        <v>36.799999999999997</v>
      </c>
      <c r="G311" s="860">
        <v>153.19999999999999</v>
      </c>
      <c r="H311" s="1440">
        <v>1088</v>
      </c>
      <c r="I311" s="1422" t="s">
        <v>494</v>
      </c>
      <c r="J311" s="1441"/>
      <c r="L311" s="175"/>
      <c r="M311" s="175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5"/>
      <c r="BC311" s="175"/>
    </row>
    <row r="312" spans="2:55">
      <c r="L312" s="175"/>
      <c r="M312" s="175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  <c r="AR312" s="175"/>
      <c r="AS312" s="175"/>
      <c r="AT312" s="175"/>
      <c r="AU312" s="175"/>
      <c r="AV312" s="175"/>
      <c r="AW312" s="175"/>
      <c r="AX312" s="175"/>
      <c r="AY312" s="175"/>
      <c r="AZ312" s="175"/>
      <c r="BA312" s="175"/>
      <c r="BB312" s="175"/>
      <c r="BC312" s="175"/>
    </row>
    <row r="313" spans="2:55">
      <c r="L313" s="26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  <c r="AR313" s="175"/>
      <c r="AS313" s="175"/>
      <c r="AT313" s="175"/>
      <c r="AU313" s="175"/>
      <c r="AV313" s="175"/>
      <c r="AW313" s="175"/>
      <c r="AX313" s="175"/>
      <c r="AY313" s="175"/>
      <c r="AZ313" s="175"/>
      <c r="BA313" s="175"/>
      <c r="BB313" s="175"/>
      <c r="BC313" s="175"/>
    </row>
    <row r="314" spans="2:55" ht="15.75" thickBot="1"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</row>
    <row r="315" spans="2:55" ht="15.75" thickBot="1">
      <c r="B315" s="1495" t="s">
        <v>373</v>
      </c>
      <c r="C315" s="76"/>
      <c r="D315" s="1496"/>
      <c r="E315" s="917" t="s">
        <v>469</v>
      </c>
      <c r="F315" s="917"/>
      <c r="G315" s="917"/>
      <c r="H315" s="1368" t="s">
        <v>470</v>
      </c>
      <c r="I315" s="1497" t="s">
        <v>527</v>
      </c>
      <c r="J315" s="926"/>
      <c r="L315" s="175"/>
      <c r="M315" s="175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</row>
    <row r="316" spans="2:55">
      <c r="B316" s="80"/>
      <c r="C316" s="1498" t="s">
        <v>528</v>
      </c>
      <c r="D316" s="1499"/>
      <c r="E316" s="1500" t="s">
        <v>476</v>
      </c>
      <c r="F316" s="1373" t="s">
        <v>73</v>
      </c>
      <c r="G316" s="1373" t="s">
        <v>74</v>
      </c>
      <c r="H316" s="1370" t="s">
        <v>477</v>
      </c>
      <c r="I316" s="312" t="s">
        <v>53</v>
      </c>
      <c r="J316" s="1501" t="s">
        <v>529</v>
      </c>
      <c r="L316" s="175"/>
      <c r="M316" s="175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</row>
    <row r="317" spans="2:55" ht="15.75" thickBot="1">
      <c r="B317" s="74"/>
      <c r="C317" s="38"/>
      <c r="D317" s="1441"/>
      <c r="E317" s="1502" t="s">
        <v>6</v>
      </c>
      <c r="F317" s="1380" t="s">
        <v>7</v>
      </c>
      <c r="G317" s="1380" t="s">
        <v>8</v>
      </c>
      <c r="H317" s="1503" t="s">
        <v>480</v>
      </c>
      <c r="I317" s="1418"/>
      <c r="J317" s="1504" t="s">
        <v>530</v>
      </c>
      <c r="L317" s="175"/>
      <c r="M317" s="175"/>
      <c r="N317" s="175"/>
      <c r="O317" s="264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5"/>
      <c r="AT317" s="175"/>
      <c r="AU317" s="175"/>
      <c r="AV317" s="175"/>
      <c r="AW317" s="175"/>
      <c r="AX317" s="175"/>
      <c r="AY317" s="175"/>
      <c r="AZ317" s="175"/>
      <c r="BA317" s="175"/>
      <c r="BB317" s="175"/>
      <c r="BC317" s="175"/>
    </row>
    <row r="318" spans="2:55">
      <c r="B318" s="349"/>
      <c r="C318" s="259" t="s">
        <v>182</v>
      </c>
      <c r="D318" s="329">
        <v>1</v>
      </c>
      <c r="E318" s="859">
        <v>90</v>
      </c>
      <c r="F318" s="78">
        <v>92</v>
      </c>
      <c r="G318" s="79">
        <v>383</v>
      </c>
      <c r="H318" s="79">
        <v>2720</v>
      </c>
      <c r="I318" s="1505" t="s">
        <v>476</v>
      </c>
      <c r="J318" s="1506">
        <f>(E320-E322)*10</f>
        <v>1.699999999971169E-3</v>
      </c>
      <c r="L318" s="180"/>
      <c r="M318" s="202"/>
      <c r="N318" s="202"/>
      <c r="O318" s="1688"/>
      <c r="P318" s="202"/>
      <c r="Q318" s="202"/>
      <c r="R318" s="202"/>
      <c r="S318" s="202"/>
      <c r="T318" s="202"/>
      <c r="U318" s="202"/>
      <c r="V318" s="202"/>
      <c r="W318" s="1688"/>
      <c r="X318" s="202"/>
      <c r="Y318" s="202"/>
      <c r="Z318" s="202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</row>
    <row r="319" spans="2:55">
      <c r="B319" s="300"/>
      <c r="C319" s="260" t="s">
        <v>216</v>
      </c>
      <c r="D319" s="1507"/>
      <c r="E319" s="433"/>
      <c r="F319" s="957"/>
      <c r="G319" s="957"/>
      <c r="H319" s="957"/>
      <c r="I319" s="1508" t="s">
        <v>73</v>
      </c>
      <c r="J319" s="1509">
        <f>(F320-F322)*10</f>
        <v>2.9999999998153726E-3</v>
      </c>
      <c r="L319" s="180"/>
      <c r="M319" s="173"/>
      <c r="N319" s="173"/>
      <c r="O319" s="1689"/>
      <c r="P319" s="173"/>
      <c r="Q319" s="173"/>
      <c r="R319" s="173"/>
      <c r="S319" s="173"/>
      <c r="T319" s="173"/>
      <c r="U319" s="173"/>
      <c r="V319" s="1689"/>
      <c r="W319" s="173"/>
      <c r="X319" s="173"/>
      <c r="Y319" s="173"/>
      <c r="Z319" s="173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</row>
    <row r="320" spans="2:55">
      <c r="B320" s="1510" t="s">
        <v>372</v>
      </c>
      <c r="C320" s="1511" t="s">
        <v>598</v>
      </c>
      <c r="D320" s="1512">
        <v>0.4</v>
      </c>
      <c r="E320" s="438">
        <v>36</v>
      </c>
      <c r="F320" s="958">
        <v>36.799999999999997</v>
      </c>
      <c r="G320" s="959">
        <v>153.19999999999999</v>
      </c>
      <c r="H320" s="959">
        <v>1088</v>
      </c>
      <c r="I320" s="1508" t="s">
        <v>74</v>
      </c>
      <c r="J320" s="1509">
        <f>(G320-G322)*10</f>
        <v>3.0000000000995897E-3</v>
      </c>
      <c r="L320" s="175"/>
      <c r="M320" s="173"/>
      <c r="N320" s="173"/>
      <c r="O320" s="161"/>
      <c r="P320" s="1689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</row>
    <row r="321" spans="2:55">
      <c r="B321" s="80"/>
      <c r="C321" s="1513"/>
      <c r="D321" s="1514"/>
      <c r="E321" s="434"/>
      <c r="F321" s="960"/>
      <c r="G321" s="960"/>
      <c r="H321" s="960"/>
      <c r="I321" s="1515" t="s">
        <v>531</v>
      </c>
      <c r="J321" s="1516"/>
      <c r="L321" s="175"/>
      <c r="M321" s="173"/>
      <c r="N321" s="173"/>
      <c r="O321" s="161"/>
      <c r="P321" s="173"/>
      <c r="Q321" s="1689"/>
      <c r="R321" s="173"/>
      <c r="S321" s="173"/>
      <c r="T321" s="173"/>
      <c r="U321" s="173"/>
      <c r="V321" s="173"/>
      <c r="W321" s="173"/>
      <c r="X321" s="173"/>
      <c r="Y321" s="956"/>
      <c r="Z321" s="173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  <c r="AR321" s="175"/>
      <c r="AS321" s="175"/>
      <c r="AT321" s="175"/>
      <c r="AU321" s="175"/>
      <c r="AV321" s="175"/>
      <c r="AW321" s="175"/>
      <c r="AX321" s="175"/>
      <c r="AY321" s="175"/>
      <c r="AZ321" s="175"/>
      <c r="BA321" s="175"/>
      <c r="BB321" s="175"/>
      <c r="BC321" s="175"/>
    </row>
    <row r="322" spans="2:55" ht="15.75" thickBot="1">
      <c r="B322" s="1517"/>
      <c r="C322" s="1518" t="s">
        <v>275</v>
      </c>
      <c r="D322" s="1519"/>
      <c r="E322" s="435">
        <f>(E81+E103+E131+E154+E186+E209+E238+E262+E291+E310)/10</f>
        <v>35.999830000000003</v>
      </c>
      <c r="F322" s="436">
        <f>(F81+F103+F131+F154+F186+F209+F238+F262+F291+F310)/10</f>
        <v>36.799700000000016</v>
      </c>
      <c r="G322" s="436">
        <f>(G81+G103+G131+G154+G186+G209+G238+G262+G291+G310)/10</f>
        <v>153.19969999999998</v>
      </c>
      <c r="H322" s="437">
        <f>(H81+H103+H131+H154+H186+H209+H238+H262+H291+H310)/10</f>
        <v>1088.20622</v>
      </c>
      <c r="I322" s="1520" t="s">
        <v>480</v>
      </c>
      <c r="J322" s="1521">
        <f>(H320-H322)*10</f>
        <v>-2.0622000000003027</v>
      </c>
      <c r="L322" s="175"/>
      <c r="M322" s="173"/>
      <c r="N322" s="173"/>
      <c r="O322" s="161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  <c r="AR322" s="175"/>
      <c r="AS322" s="175"/>
      <c r="AT322" s="175"/>
      <c r="AU322" s="175"/>
      <c r="AV322" s="175"/>
      <c r="AW322" s="175"/>
      <c r="AX322" s="175"/>
      <c r="AY322" s="175"/>
      <c r="AZ322" s="175"/>
      <c r="BA322" s="175"/>
      <c r="BB322" s="175"/>
      <c r="BC322" s="175"/>
    </row>
    <row r="323" spans="2:55">
      <c r="L323" s="175"/>
      <c r="M323" s="173"/>
      <c r="N323" s="173"/>
      <c r="O323" s="161"/>
      <c r="P323" s="173"/>
      <c r="Q323" s="1689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</row>
    <row r="324" spans="2:55">
      <c r="L324" s="175"/>
      <c r="M324" s="173"/>
      <c r="N324" s="173"/>
      <c r="O324" s="161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</row>
    <row r="325" spans="2:55">
      <c r="B325" s="2" t="s">
        <v>202</v>
      </c>
      <c r="D325"/>
      <c r="E325"/>
      <c r="F325"/>
      <c r="G325"/>
      <c r="H325" t="s">
        <v>203</v>
      </c>
      <c r="I325"/>
      <c r="J325"/>
      <c r="L325" s="175"/>
      <c r="M325" s="173"/>
      <c r="N325" s="173"/>
      <c r="O325" s="161"/>
      <c r="P325" s="173"/>
      <c r="Q325" s="1689"/>
      <c r="R325" s="173"/>
      <c r="S325" s="173"/>
      <c r="T325" s="173"/>
      <c r="U325" s="173"/>
      <c r="V325" s="173"/>
      <c r="W325" s="173"/>
      <c r="X325" s="173"/>
      <c r="Y325" s="173"/>
      <c r="Z325" s="173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</row>
    <row r="326" spans="2:55">
      <c r="L326" s="175"/>
      <c r="M326" s="175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</row>
    <row r="327" spans="2:55">
      <c r="C327" t="s">
        <v>25</v>
      </c>
      <c r="D327"/>
      <c r="E327" s="6"/>
      <c r="F327"/>
      <c r="G327"/>
      <c r="H327"/>
      <c r="I327"/>
      <c r="J327"/>
      <c r="L327" s="175"/>
      <c r="M327" s="175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</row>
    <row r="328" spans="2:55">
      <c r="B328" s="82">
        <v>1</v>
      </c>
      <c r="C328" s="1522" t="s">
        <v>532</v>
      </c>
      <c r="D328" s="83"/>
      <c r="E328" s="1522" t="s">
        <v>26</v>
      </c>
      <c r="F328" s="83"/>
      <c r="H328" s="83"/>
      <c r="I328" s="83"/>
      <c r="J328" s="83"/>
      <c r="L328" s="175"/>
      <c r="M328" s="175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  <c r="BA328" s="175"/>
      <c r="BB328" s="175"/>
      <c r="BC328" s="175"/>
    </row>
    <row r="329" spans="2:55">
      <c r="B329" s="82"/>
      <c r="C329" s="1523" t="s">
        <v>533</v>
      </c>
      <c r="D329" s="81"/>
      <c r="E329" s="1523" t="s">
        <v>27</v>
      </c>
      <c r="G329" s="81"/>
      <c r="H329" s="81"/>
      <c r="I329" s="81"/>
      <c r="J329" s="81"/>
      <c r="L329" s="175"/>
      <c r="M329" s="175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  <c r="BA329" s="175"/>
      <c r="BB329" s="175"/>
      <c r="BC329" s="175"/>
    </row>
    <row r="330" spans="2:55">
      <c r="C330" s="1523" t="s">
        <v>28</v>
      </c>
      <c r="D330" s="81"/>
      <c r="E330" s="794"/>
      <c r="G330" s="81"/>
      <c r="H330" s="81"/>
      <c r="I330" s="81"/>
      <c r="J330" s="81"/>
      <c r="L330" s="175"/>
      <c r="M330" s="175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</row>
    <row r="331" spans="2:55">
      <c r="C331" s="1523" t="s">
        <v>29</v>
      </c>
      <c r="D331" s="81"/>
      <c r="E331" s="86"/>
      <c r="F331" s="81"/>
      <c r="G331" s="81"/>
      <c r="H331" s="1522" t="s">
        <v>534</v>
      </c>
      <c r="I331" s="81"/>
      <c r="J331" s="81"/>
      <c r="L331" s="175"/>
      <c r="M331" s="175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</row>
    <row r="332" spans="2:55">
      <c r="B332">
        <v>2</v>
      </c>
      <c r="C332" s="81" t="s">
        <v>30</v>
      </c>
      <c r="D332" s="81"/>
      <c r="E332" s="86"/>
      <c r="F332" s="81" t="s">
        <v>31</v>
      </c>
      <c r="G332" s="81"/>
      <c r="H332" s="81"/>
      <c r="I332" s="81"/>
      <c r="J332" s="81"/>
      <c r="L332" s="175"/>
      <c r="M332" s="175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</row>
    <row r="333" spans="2:55">
      <c r="C333" s="81" t="s">
        <v>32</v>
      </c>
      <c r="D333" s="81"/>
      <c r="E333" s="86"/>
      <c r="F333" s="81"/>
      <c r="G333" s="85"/>
      <c r="H333" s="81"/>
      <c r="I333" s="81"/>
      <c r="J333" s="81"/>
      <c r="L333" s="175"/>
      <c r="M333" s="175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</row>
    <row r="334" spans="2:55">
      <c r="B334">
        <v>3</v>
      </c>
      <c r="C334" s="81" t="s">
        <v>33</v>
      </c>
      <c r="D334" s="81"/>
      <c r="E334" s="86"/>
      <c r="F334" s="81"/>
      <c r="G334" s="81"/>
      <c r="H334" s="81"/>
      <c r="I334" s="81"/>
      <c r="J334" s="81"/>
      <c r="L334" s="175"/>
      <c r="M334" s="175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</row>
    <row r="335" spans="2:55">
      <c r="C335" s="81" t="s">
        <v>34</v>
      </c>
      <c r="D335" s="81"/>
      <c r="E335" s="86"/>
      <c r="F335" s="81"/>
      <c r="G335" s="85"/>
      <c r="H335" s="81"/>
      <c r="I335" s="81"/>
      <c r="J335" s="81"/>
      <c r="L335" s="175"/>
      <c r="M335" s="175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</row>
    <row r="336" spans="2:55">
      <c r="K336" s="20"/>
      <c r="L336" s="175"/>
      <c r="M336" s="175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</row>
    <row r="337" spans="11:55">
      <c r="K337" s="32"/>
      <c r="L337" s="175"/>
      <c r="M337" s="175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</row>
    <row r="338" spans="11:55">
      <c r="L338" s="175"/>
      <c r="M338" s="175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</row>
    <row r="339" spans="11:55">
      <c r="L339" s="175"/>
      <c r="M339" s="175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</row>
    <row r="340" spans="11:55">
      <c r="L340" s="175"/>
      <c r="M340" s="175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</row>
    <row r="341" spans="11:55">
      <c r="L341" s="175"/>
      <c r="M341" s="175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</row>
    <row r="342" spans="11:55">
      <c r="L342" s="175"/>
      <c r="M342" s="175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</row>
    <row r="343" spans="11:55">
      <c r="L343" s="175"/>
      <c r="M343" s="175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</row>
    <row r="344" spans="11:55">
      <c r="L344" s="175"/>
      <c r="M344" s="175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</row>
    <row r="345" spans="11:55">
      <c r="L345" s="175"/>
      <c r="M345" s="175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</row>
    <row r="346" spans="11:55">
      <c r="K346" s="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</row>
    <row r="347" spans="11:55">
      <c r="K347" s="58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</row>
    <row r="348" spans="11:55">
      <c r="K348" s="1293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</row>
    <row r="349" spans="11:55">
      <c r="K349" s="58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</row>
    <row r="350" spans="11:55">
      <c r="K350" s="58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</row>
    <row r="351" spans="11:55">
      <c r="K351" s="58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</row>
    <row r="352" spans="11:55">
      <c r="K352" s="58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</row>
    <row r="353" spans="2:55">
      <c r="K353" s="58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75"/>
      <c r="BB353" s="175"/>
      <c r="BC353" s="175"/>
    </row>
    <row r="354" spans="2:55">
      <c r="K354" s="188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</row>
    <row r="355" spans="2:55">
      <c r="K355" s="188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</row>
    <row r="356" spans="2:55">
      <c r="K356" s="1301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</row>
    <row r="357" spans="2:55">
      <c r="K357" s="1299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</row>
    <row r="358" spans="2:55">
      <c r="K358" s="193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</row>
    <row r="359" spans="2:55">
      <c r="K359" s="1306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  <c r="AR359" s="175"/>
      <c r="AS359" s="175"/>
      <c r="AT359" s="175"/>
      <c r="AU359" s="175"/>
      <c r="AV359" s="175"/>
      <c r="AW359" s="175"/>
      <c r="AX359" s="175"/>
      <c r="AY359" s="175"/>
      <c r="AZ359" s="175"/>
      <c r="BA359" s="175"/>
      <c r="BB359" s="175"/>
      <c r="BC359" s="175"/>
    </row>
    <row r="360" spans="2:55">
      <c r="K360" s="1306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  <c r="AR360" s="175"/>
      <c r="AS360" s="175"/>
      <c r="AT360" s="175"/>
      <c r="AU360" s="175"/>
      <c r="AV360" s="175"/>
      <c r="AW360" s="175"/>
      <c r="AX360" s="175"/>
      <c r="AY360" s="175"/>
      <c r="AZ360" s="175"/>
      <c r="BA360" s="175"/>
      <c r="BB360" s="175"/>
      <c r="BC360" s="175"/>
    </row>
    <row r="361" spans="2:55">
      <c r="K361" s="1306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175"/>
      <c r="AZ361" s="175"/>
      <c r="BA361" s="175"/>
      <c r="BB361" s="175"/>
      <c r="BC361" s="175"/>
    </row>
    <row r="362" spans="2:55">
      <c r="K362" s="1306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5"/>
      <c r="AR362" s="175"/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</row>
    <row r="363" spans="2:55">
      <c r="K363" s="1306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5"/>
      <c r="AW363" s="175"/>
      <c r="AX363" s="175"/>
      <c r="AY363" s="175"/>
      <c r="AZ363" s="175"/>
      <c r="BA363" s="175"/>
      <c r="BB363" s="175"/>
      <c r="BC363" s="175"/>
    </row>
    <row r="364" spans="2:55">
      <c r="B364" s="42"/>
      <c r="C364" s="7"/>
      <c r="D364" s="16"/>
      <c r="E364" s="262"/>
      <c r="F364" s="262"/>
      <c r="G364" s="262"/>
      <c r="H364" s="1292"/>
      <c r="I364" s="262"/>
      <c r="J364" s="262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5"/>
      <c r="AT364" s="175"/>
      <c r="AU364" s="175"/>
      <c r="AV364" s="175"/>
      <c r="AW364" s="175"/>
      <c r="AX364" s="175"/>
      <c r="AY364" s="175"/>
      <c r="AZ364" s="175"/>
      <c r="BA364" s="175"/>
      <c r="BB364" s="175"/>
      <c r="BC364" s="175"/>
    </row>
    <row r="365" spans="2:55">
      <c r="B365" s="1296"/>
      <c r="C365" s="7"/>
      <c r="D365" s="16"/>
      <c r="E365" s="58"/>
      <c r="F365" s="58"/>
      <c r="G365" s="58"/>
      <c r="H365" s="1292"/>
      <c r="I365" s="58"/>
      <c r="J365" s="58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5"/>
      <c r="AT365" s="175"/>
      <c r="AU365" s="175"/>
      <c r="AV365" s="175"/>
      <c r="AW365" s="175"/>
      <c r="AX365" s="175"/>
      <c r="AY365" s="175"/>
      <c r="AZ365" s="175"/>
      <c r="BA365" s="175"/>
      <c r="BB365" s="175"/>
      <c r="BC365" s="175"/>
    </row>
    <row r="366" spans="2:55">
      <c r="B366" s="42"/>
      <c r="C366" s="7"/>
      <c r="D366" s="161"/>
      <c r="E366" s="58"/>
      <c r="F366" s="58"/>
      <c r="G366" s="58"/>
      <c r="H366" s="1292"/>
      <c r="I366" s="58"/>
      <c r="J366" s="58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5"/>
      <c r="AT366" s="175"/>
      <c r="AU366" s="175"/>
      <c r="AV366" s="175"/>
      <c r="AW366" s="175"/>
      <c r="AX366" s="175"/>
      <c r="AY366" s="175"/>
      <c r="AZ366" s="175"/>
      <c r="BA366" s="175"/>
      <c r="BB366" s="175"/>
      <c r="BC366" s="175"/>
    </row>
    <row r="367" spans="2:55">
      <c r="B367" s="42"/>
      <c r="C367" s="7"/>
      <c r="D367" s="16"/>
      <c r="E367" s="58"/>
      <c r="F367" s="58"/>
      <c r="G367" s="58"/>
      <c r="H367" s="1292"/>
      <c r="I367" s="58"/>
      <c r="J367" s="58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5"/>
      <c r="AT367" s="175"/>
      <c r="AU367" s="175"/>
      <c r="AV367" s="175"/>
      <c r="AW367" s="175"/>
      <c r="AX367" s="175"/>
      <c r="AY367" s="175"/>
      <c r="AZ367" s="175"/>
      <c r="BA367" s="175"/>
      <c r="BB367" s="175"/>
      <c r="BC367" s="175"/>
    </row>
    <row r="368" spans="2:55">
      <c r="B368" s="11"/>
      <c r="C368" s="311"/>
      <c r="D368" s="11"/>
      <c r="E368" s="58"/>
      <c r="F368" s="58"/>
      <c r="G368" s="58"/>
      <c r="H368" s="1292"/>
      <c r="I368" s="58"/>
      <c r="J368" s="58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175"/>
      <c r="AT368" s="175"/>
      <c r="AU368" s="175"/>
      <c r="AV368" s="175"/>
      <c r="AW368" s="175"/>
      <c r="AX368" s="175"/>
      <c r="AY368" s="175"/>
      <c r="AZ368" s="175"/>
      <c r="BA368" s="175"/>
      <c r="BB368" s="175"/>
      <c r="BC368" s="175"/>
    </row>
    <row r="369" spans="2:55">
      <c r="B369" s="42"/>
      <c r="C369" s="169"/>
      <c r="D369" s="16"/>
      <c r="E369" s="58"/>
      <c r="F369" s="58"/>
      <c r="G369" s="58"/>
      <c r="H369" s="1292"/>
      <c r="I369" s="58"/>
      <c r="J369" s="58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</row>
    <row r="370" spans="2:55">
      <c r="B370" s="325"/>
      <c r="C370" s="174"/>
      <c r="D370" s="161"/>
      <c r="E370" s="188"/>
      <c r="F370" s="844"/>
      <c r="G370" s="188"/>
      <c r="H370" s="327"/>
      <c r="I370" s="188"/>
      <c r="J370" s="188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</row>
    <row r="371" spans="2:55">
      <c r="B371" s="255"/>
      <c r="C371" s="169"/>
      <c r="D371" s="162"/>
      <c r="E371" s="188"/>
      <c r="F371" s="844"/>
      <c r="G371" s="188"/>
      <c r="H371" s="327"/>
      <c r="I371" s="188"/>
      <c r="J371" s="188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</row>
    <row r="372" spans="2:55">
      <c r="B372" s="162"/>
      <c r="C372" s="1300"/>
      <c r="D372" s="168"/>
      <c r="E372" s="1298"/>
      <c r="F372" s="1298"/>
      <c r="G372" s="1298"/>
      <c r="H372" s="1301"/>
      <c r="I372" s="1298"/>
      <c r="J372" s="1302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5"/>
      <c r="BA372" s="175"/>
      <c r="BB372" s="175"/>
      <c r="BC372" s="175"/>
    </row>
    <row r="373" spans="2:55">
      <c r="B373" s="175"/>
      <c r="C373" s="1303"/>
      <c r="D373" s="175"/>
      <c r="E373" s="1304"/>
      <c r="F373" s="1304"/>
      <c r="G373" s="1305"/>
      <c r="H373" s="1299"/>
      <c r="I373" s="1305"/>
      <c r="J373" s="1304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5"/>
      <c r="BA373" s="175"/>
      <c r="BB373" s="175"/>
      <c r="BC373" s="175"/>
    </row>
    <row r="374" spans="2:55">
      <c r="B374" s="175"/>
      <c r="C374" s="175"/>
      <c r="D374" s="193"/>
      <c r="E374" s="193"/>
      <c r="F374" s="193"/>
      <c r="G374" s="193"/>
      <c r="H374" s="193"/>
      <c r="I374" s="193"/>
      <c r="J374" s="193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5"/>
      <c r="BA374" s="175"/>
      <c r="BB374" s="175"/>
      <c r="BC374" s="175"/>
    </row>
    <row r="375" spans="2:55">
      <c r="B375" s="156"/>
      <c r="C375" s="156"/>
      <c r="D375" s="1306"/>
      <c r="E375" s="1306"/>
      <c r="F375" s="1306"/>
      <c r="G375" s="1306"/>
      <c r="H375" s="1306"/>
      <c r="I375" s="1306"/>
      <c r="J375" s="1306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5"/>
      <c r="BA375" s="175"/>
      <c r="BB375" s="175"/>
      <c r="BC375" s="175"/>
    </row>
    <row r="376" spans="2:55">
      <c r="B376" s="156"/>
      <c r="C376" s="156"/>
      <c r="D376" s="1306"/>
      <c r="E376" s="1306"/>
      <c r="F376" s="1306"/>
      <c r="G376" s="1306"/>
      <c r="H376" s="1306"/>
      <c r="I376" s="1306"/>
      <c r="J376" s="1306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5"/>
      <c r="BA376" s="175"/>
      <c r="BB376" s="175"/>
      <c r="BC376" s="175"/>
    </row>
    <row r="377" spans="2:55">
      <c r="B377" s="156"/>
      <c r="C377" s="156"/>
      <c r="D377" s="1306"/>
      <c r="E377" s="1306"/>
      <c r="F377" s="1306"/>
      <c r="G377" s="1306"/>
      <c r="H377" s="1306"/>
      <c r="I377" s="1306"/>
      <c r="J377" s="1306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5"/>
      <c r="BA377" s="175"/>
      <c r="BB377" s="175"/>
      <c r="BC377" s="175"/>
    </row>
    <row r="378" spans="2:55">
      <c r="B378" s="156"/>
      <c r="C378" s="156"/>
      <c r="D378" s="1306"/>
      <c r="E378" s="1306"/>
      <c r="F378" s="1306"/>
      <c r="G378" s="1306"/>
      <c r="H378" s="1306"/>
      <c r="I378" s="1306"/>
      <c r="J378" s="1306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  <c r="AQ378" s="175"/>
      <c r="AR378" s="175"/>
      <c r="AS378" s="175"/>
      <c r="AT378" s="175"/>
      <c r="AU378" s="175"/>
      <c r="AV378" s="175"/>
      <c r="AW378" s="175"/>
      <c r="AX378" s="175"/>
      <c r="AY378" s="175"/>
      <c r="AZ378" s="175"/>
      <c r="BA378" s="175"/>
      <c r="BB378" s="175"/>
      <c r="BC378" s="175"/>
    </row>
    <row r="379" spans="2:55">
      <c r="B379" s="156"/>
      <c r="C379" s="156"/>
      <c r="D379" s="1306"/>
      <c r="E379" s="1306"/>
      <c r="F379" s="1306"/>
      <c r="G379" s="1306"/>
      <c r="H379" s="1306"/>
      <c r="I379" s="1306"/>
      <c r="J379" s="1306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  <c r="AR379" s="175"/>
      <c r="AS379" s="175"/>
      <c r="AT379" s="175"/>
      <c r="AU379" s="175"/>
      <c r="AV379" s="175"/>
      <c r="AW379" s="175"/>
      <c r="AX379" s="175"/>
      <c r="AY379" s="175"/>
      <c r="AZ379" s="175"/>
      <c r="BA379" s="175"/>
      <c r="BB379" s="175"/>
      <c r="BC379" s="175"/>
    </row>
    <row r="380" spans="2:55"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  <c r="AR380" s="175"/>
      <c r="AS380" s="175"/>
      <c r="AT380" s="175"/>
      <c r="AU380" s="175"/>
      <c r="AV380" s="175"/>
      <c r="AW380" s="175"/>
      <c r="AX380" s="175"/>
      <c r="AY380" s="175"/>
      <c r="AZ380" s="175"/>
      <c r="BA380" s="175"/>
      <c r="BB380" s="175"/>
      <c r="BC380" s="175"/>
    </row>
    <row r="381" spans="2:55"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</row>
    <row r="382" spans="2:55"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</row>
    <row r="383" spans="2:55"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  <c r="AQ383" s="175"/>
      <c r="AR383" s="175"/>
      <c r="AS383" s="175"/>
      <c r="AT383" s="175"/>
      <c r="AU383" s="175"/>
      <c r="AV383" s="175"/>
      <c r="AW383" s="175"/>
      <c r="AX383" s="175"/>
      <c r="AY383" s="175"/>
      <c r="AZ383" s="175"/>
      <c r="BA383" s="175"/>
      <c r="BB383" s="175"/>
      <c r="BC383" s="175"/>
    </row>
    <row r="384" spans="2:55"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</row>
    <row r="385" spans="12:55"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</row>
    <row r="386" spans="12:55"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</row>
    <row r="387" spans="12:55"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</row>
    <row r="388" spans="12:55"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5"/>
      <c r="AT388" s="175"/>
      <c r="AU388" s="175"/>
      <c r="AV388" s="175"/>
      <c r="AW388" s="175"/>
      <c r="AX388" s="175"/>
      <c r="AY388" s="175"/>
      <c r="AZ388" s="175"/>
      <c r="BA388" s="175"/>
      <c r="BB388" s="175"/>
      <c r="BC388" s="175"/>
    </row>
    <row r="389" spans="12:55"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5"/>
      <c r="AZ389" s="175"/>
      <c r="BA389" s="175"/>
      <c r="BB389" s="175"/>
      <c r="BC389" s="175"/>
    </row>
    <row r="390" spans="12:55"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75"/>
      <c r="AT390" s="175"/>
      <c r="AU390" s="175"/>
      <c r="AV390" s="175"/>
      <c r="AW390" s="175"/>
      <c r="AX390" s="175"/>
      <c r="AY390" s="175"/>
      <c r="AZ390" s="175"/>
      <c r="BA390" s="175"/>
      <c r="BB390" s="175"/>
      <c r="BC390" s="175"/>
    </row>
    <row r="391" spans="12:55"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</row>
    <row r="392" spans="12:55"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  <c r="AR392" s="175"/>
      <c r="AS392" s="175"/>
      <c r="AT392" s="175"/>
      <c r="AU392" s="175"/>
      <c r="AV392" s="175"/>
      <c r="AW392" s="175"/>
      <c r="AX392" s="175"/>
      <c r="AY392" s="175"/>
      <c r="AZ392" s="175"/>
      <c r="BA392" s="175"/>
      <c r="BB392" s="175"/>
      <c r="BC392" s="175"/>
    </row>
    <row r="393" spans="12:55"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</row>
    <row r="394" spans="12:55"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</row>
    <row r="395" spans="12:55"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</row>
    <row r="396" spans="12:55"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</row>
    <row r="397" spans="12:55"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</row>
    <row r="398" spans="12:55"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</row>
    <row r="399" spans="12:55"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75"/>
      <c r="BB399" s="175"/>
      <c r="BC399" s="175"/>
    </row>
    <row r="400" spans="12:55"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75"/>
      <c r="BB400" s="175"/>
      <c r="BC400" s="175"/>
    </row>
    <row r="401" spans="12:55"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75"/>
      <c r="BB401" s="175"/>
      <c r="BC401" s="175"/>
    </row>
    <row r="402" spans="12:55"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175"/>
      <c r="AT402" s="175"/>
      <c r="AU402" s="175"/>
      <c r="AV402" s="175"/>
      <c r="AW402" s="175"/>
      <c r="AX402" s="175"/>
      <c r="AY402" s="175"/>
      <c r="AZ402" s="175"/>
      <c r="BA402" s="175"/>
      <c r="BB402" s="175"/>
      <c r="BC402" s="175"/>
    </row>
    <row r="403" spans="12:55"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</row>
    <row r="404" spans="12:55"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</row>
    <row r="405" spans="12:55"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5"/>
      <c r="AT405" s="175"/>
      <c r="AU405" s="175"/>
      <c r="AV405" s="175"/>
      <c r="AW405" s="175"/>
      <c r="AX405" s="175"/>
      <c r="AY405" s="175"/>
      <c r="AZ405" s="175"/>
      <c r="BA405" s="175"/>
      <c r="BB405" s="175"/>
      <c r="BC405" s="175"/>
    </row>
    <row r="406" spans="12:55"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5"/>
      <c r="AT406" s="175"/>
      <c r="AU406" s="175"/>
      <c r="AV406" s="175"/>
      <c r="AW406" s="175"/>
      <c r="AX406" s="175"/>
      <c r="AY406" s="175"/>
      <c r="AZ406" s="175"/>
      <c r="BA406" s="175"/>
      <c r="BB406" s="175"/>
      <c r="BC406" s="175"/>
    </row>
    <row r="407" spans="12:55"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75"/>
      <c r="BB407" s="175"/>
      <c r="BC407" s="175"/>
    </row>
    <row r="408" spans="12:55"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75"/>
      <c r="BB408" s="175"/>
      <c r="BC408" s="175"/>
    </row>
    <row r="409" spans="12:55"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75"/>
      <c r="BB409" s="175"/>
      <c r="BC409" s="175"/>
    </row>
    <row r="410" spans="12:55"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</row>
    <row r="411" spans="12:55"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</row>
    <row r="412" spans="12:55"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</row>
    <row r="413" spans="12:55"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</row>
    <row r="414" spans="12:55"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</row>
    <row r="415" spans="12:55"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75"/>
      <c r="BB415" s="175"/>
      <c r="BC415" s="175"/>
    </row>
    <row r="416" spans="12:55"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75"/>
      <c r="BB416" s="175"/>
      <c r="BC416" s="175"/>
    </row>
    <row r="417" spans="12:55"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  <c r="AQ417" s="175"/>
      <c r="AR417" s="175"/>
      <c r="AS417" s="175"/>
      <c r="AT417" s="175"/>
      <c r="AU417" s="175"/>
      <c r="AV417" s="175"/>
      <c r="AW417" s="175"/>
      <c r="AX417" s="175"/>
      <c r="AY417" s="175"/>
      <c r="AZ417" s="175"/>
      <c r="BA417" s="175"/>
      <c r="BB417" s="175"/>
      <c r="BC417" s="175"/>
    </row>
    <row r="418" spans="12:55"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5"/>
      <c r="AR418" s="175"/>
      <c r="AS418" s="175"/>
      <c r="AT418" s="175"/>
      <c r="AU418" s="175"/>
      <c r="AV418" s="175"/>
      <c r="AW418" s="175"/>
      <c r="AX418" s="175"/>
      <c r="AY418" s="175"/>
      <c r="AZ418" s="175"/>
      <c r="BA418" s="175"/>
      <c r="BB418" s="175"/>
      <c r="BC418" s="175"/>
    </row>
    <row r="419" spans="12:55"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75"/>
      <c r="BB419" s="175"/>
      <c r="BC419" s="175"/>
    </row>
    <row r="420" spans="12:55"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  <c r="AQ420" s="175"/>
      <c r="AR420" s="175"/>
      <c r="AS420" s="175"/>
      <c r="AT420" s="175"/>
      <c r="AU420" s="175"/>
      <c r="AV420" s="175"/>
      <c r="AW420" s="175"/>
      <c r="AX420" s="175"/>
      <c r="AY420" s="175"/>
      <c r="AZ420" s="175"/>
      <c r="BA420" s="175"/>
      <c r="BB420" s="175"/>
      <c r="BC420" s="175"/>
    </row>
    <row r="421" spans="12:55"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  <c r="AQ421" s="175"/>
      <c r="AR421" s="175"/>
      <c r="AS421" s="175"/>
      <c r="AT421" s="175"/>
      <c r="AU421" s="175"/>
      <c r="AV421" s="175"/>
      <c r="AW421" s="175"/>
      <c r="AX421" s="175"/>
      <c r="AY421" s="175"/>
      <c r="AZ421" s="175"/>
      <c r="BA421" s="175"/>
      <c r="BB421" s="175"/>
      <c r="BC421" s="175"/>
    </row>
    <row r="422" spans="12:55"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175"/>
      <c r="BC422" s="175"/>
    </row>
    <row r="423" spans="12:55"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  <c r="BA423" s="175"/>
      <c r="BB423" s="175"/>
      <c r="BC423" s="175"/>
    </row>
    <row r="424" spans="12:55"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75"/>
      <c r="BB424" s="175"/>
      <c r="BC424" s="175"/>
    </row>
    <row r="425" spans="12:55"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75"/>
      <c r="BB425" s="175"/>
      <c r="BC425" s="175"/>
    </row>
    <row r="426" spans="12:55"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  <c r="BA426" s="175"/>
      <c r="BB426" s="175"/>
      <c r="BC426" s="175"/>
    </row>
    <row r="427" spans="12:55"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75"/>
      <c r="BB427" s="175"/>
      <c r="BC427" s="175"/>
    </row>
    <row r="428" spans="12:55"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75"/>
      <c r="BB428" s="175"/>
      <c r="BC428" s="175"/>
    </row>
    <row r="429" spans="12:55"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</row>
    <row r="430" spans="12:55"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</row>
    <row r="431" spans="12:55"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175"/>
      <c r="AT431" s="175"/>
      <c r="AU431" s="175"/>
      <c r="AV431" s="175"/>
      <c r="AW431" s="175"/>
      <c r="AX431" s="175"/>
      <c r="AY431" s="175"/>
      <c r="AZ431" s="175"/>
      <c r="BA431" s="175"/>
      <c r="BB431" s="175"/>
      <c r="BC431" s="175"/>
    </row>
    <row r="432" spans="12:55"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175"/>
      <c r="AT432" s="175"/>
      <c r="AU432" s="175"/>
      <c r="AV432" s="175"/>
      <c r="AW432" s="175"/>
      <c r="AX432" s="175"/>
      <c r="AY432" s="175"/>
      <c r="AZ432" s="175"/>
      <c r="BA432" s="175"/>
      <c r="BB432" s="175"/>
      <c r="BC432" s="175"/>
    </row>
    <row r="433" spans="12:55"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175"/>
      <c r="AT433" s="175"/>
      <c r="AU433" s="175"/>
      <c r="AV433" s="175"/>
      <c r="AW433" s="175"/>
      <c r="AX433" s="175"/>
      <c r="AY433" s="175"/>
      <c r="AZ433" s="175"/>
      <c r="BA433" s="175"/>
      <c r="BB433" s="175"/>
      <c r="BC433" s="175"/>
    </row>
    <row r="434" spans="12:55"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  <c r="AR434" s="175"/>
      <c r="AS434" s="175"/>
      <c r="AT434" s="175"/>
      <c r="AU434" s="175"/>
      <c r="AV434" s="175"/>
      <c r="AW434" s="175"/>
      <c r="AX434" s="175"/>
      <c r="AY434" s="175"/>
      <c r="AZ434" s="175"/>
      <c r="BA434" s="175"/>
      <c r="BB434" s="175"/>
      <c r="BC434" s="175"/>
    </row>
    <row r="435" spans="12:55"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  <c r="AR435" s="175"/>
      <c r="AS435" s="175"/>
      <c r="AT435" s="175"/>
      <c r="AU435" s="175"/>
      <c r="AV435" s="175"/>
      <c r="AW435" s="175"/>
      <c r="AX435" s="175"/>
      <c r="AY435" s="175"/>
      <c r="AZ435" s="175"/>
      <c r="BA435" s="175"/>
      <c r="BB435" s="175"/>
      <c r="BC435" s="175"/>
    </row>
    <row r="436" spans="12:55"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  <c r="AR436" s="175"/>
      <c r="AS436" s="175"/>
      <c r="AT436" s="175"/>
      <c r="AU436" s="175"/>
      <c r="AV436" s="175"/>
      <c r="AW436" s="175"/>
      <c r="AX436" s="175"/>
      <c r="AY436" s="175"/>
      <c r="AZ436" s="175"/>
      <c r="BA436" s="175"/>
      <c r="BB436" s="175"/>
      <c r="BC436" s="175"/>
    </row>
    <row r="437" spans="12:55"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  <c r="AR437" s="175"/>
      <c r="AS437" s="175"/>
      <c r="AT437" s="175"/>
      <c r="AU437" s="175"/>
      <c r="AV437" s="175"/>
      <c r="AW437" s="175"/>
      <c r="AX437" s="175"/>
      <c r="AY437" s="175"/>
      <c r="AZ437" s="175"/>
      <c r="BA437" s="175"/>
      <c r="BB437" s="175"/>
      <c r="BC437" s="175"/>
    </row>
    <row r="438" spans="12:55"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</row>
    <row r="439" spans="12:55"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</row>
    <row r="440" spans="12:55"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</row>
    <row r="441" spans="12:55"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</row>
    <row r="442" spans="12:55"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</row>
    <row r="443" spans="12:55"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</row>
    <row r="444" spans="12:55"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</row>
    <row r="445" spans="12:55"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</row>
    <row r="446" spans="12:55"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</row>
    <row r="447" spans="12:55"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  <c r="BB447" s="175"/>
      <c r="BC447" s="175"/>
    </row>
    <row r="448" spans="12:55"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</row>
    <row r="449" spans="12:55"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5"/>
      <c r="AT449" s="175"/>
      <c r="AU449" s="175"/>
      <c r="AV449" s="175"/>
      <c r="AW449" s="175"/>
      <c r="AX449" s="175"/>
      <c r="AY449" s="175"/>
      <c r="AZ449" s="175"/>
      <c r="BA449" s="175"/>
      <c r="BB449" s="175"/>
      <c r="BC449" s="175"/>
    </row>
    <row r="450" spans="12:55"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5"/>
      <c r="AT450" s="175"/>
      <c r="AU450" s="175"/>
      <c r="AV450" s="175"/>
      <c r="AW450" s="175"/>
      <c r="AX450" s="175"/>
      <c r="AY450" s="175"/>
      <c r="AZ450" s="175"/>
      <c r="BA450" s="175"/>
      <c r="BB450" s="175"/>
      <c r="BC450" s="175"/>
    </row>
    <row r="451" spans="12:55"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5"/>
      <c r="AT451" s="175"/>
      <c r="AU451" s="175"/>
      <c r="AV451" s="175"/>
      <c r="AW451" s="175"/>
      <c r="AX451" s="175"/>
      <c r="AY451" s="175"/>
      <c r="AZ451" s="175"/>
      <c r="BA451" s="175"/>
      <c r="BB451" s="175"/>
      <c r="BC451" s="175"/>
    </row>
    <row r="452" spans="12:55"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5"/>
      <c r="BC452" s="175"/>
    </row>
    <row r="453" spans="12:55"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5"/>
      <c r="BA453" s="175"/>
      <c r="BB453" s="175"/>
      <c r="BC453" s="175"/>
    </row>
    <row r="454" spans="12:55"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</row>
    <row r="455" spans="12:55"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</row>
    <row r="456" spans="12:55"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</row>
    <row r="457" spans="12:55"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</row>
    <row r="458" spans="12:55"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</row>
    <row r="459" spans="12:55"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  <c r="AQ459" s="175"/>
      <c r="AR459" s="175"/>
      <c r="AS459" s="175"/>
      <c r="AT459" s="175"/>
      <c r="AU459" s="175"/>
      <c r="AV459" s="175"/>
      <c r="AW459" s="175"/>
      <c r="AX459" s="175"/>
      <c r="AY459" s="175"/>
      <c r="AZ459" s="175"/>
      <c r="BA459" s="175"/>
      <c r="BB459" s="175"/>
      <c r="BC459" s="175"/>
    </row>
    <row r="460" spans="12:55"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  <c r="AQ460" s="175"/>
      <c r="AR460" s="175"/>
      <c r="AS460" s="175"/>
      <c r="AT460" s="175"/>
      <c r="AU460" s="175"/>
      <c r="AV460" s="175"/>
      <c r="AW460" s="175"/>
      <c r="AX460" s="175"/>
      <c r="AY460" s="175"/>
      <c r="AZ460" s="175"/>
      <c r="BA460" s="175"/>
      <c r="BB460" s="175"/>
      <c r="BC460" s="175"/>
    </row>
    <row r="461" spans="12:55"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175"/>
      <c r="AZ461" s="175"/>
      <c r="BA461" s="175"/>
      <c r="BB461" s="175"/>
      <c r="BC461" s="175"/>
    </row>
    <row r="462" spans="12:55"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  <c r="AQ462" s="175"/>
      <c r="AR462" s="175"/>
      <c r="AS462" s="175"/>
      <c r="AT462" s="175"/>
      <c r="AU462" s="175"/>
      <c r="AV462" s="175"/>
      <c r="AW462" s="175"/>
      <c r="AX462" s="175"/>
      <c r="AY462" s="175"/>
      <c r="AZ462" s="175"/>
      <c r="BA462" s="175"/>
      <c r="BB462" s="175"/>
      <c r="BC462" s="175"/>
    </row>
    <row r="463" spans="12:55"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</row>
    <row r="464" spans="12:55"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</row>
    <row r="465" spans="12:55"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5"/>
      <c r="AT465" s="175"/>
      <c r="AU465" s="175"/>
      <c r="AV465" s="175"/>
      <c r="AW465" s="175"/>
      <c r="AX465" s="175"/>
      <c r="AY465" s="175"/>
      <c r="AZ465" s="175"/>
      <c r="BA465" s="175"/>
      <c r="BB465" s="175"/>
      <c r="BC465" s="175"/>
    </row>
    <row r="466" spans="12:55"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</row>
    <row r="467" spans="12:55"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5"/>
      <c r="AT467" s="175"/>
      <c r="AU467" s="175"/>
      <c r="AV467" s="175"/>
      <c r="AW467" s="175"/>
      <c r="AX467" s="175"/>
      <c r="AY467" s="175"/>
      <c r="AZ467" s="175"/>
      <c r="BA467" s="175"/>
      <c r="BB467" s="175"/>
      <c r="BC467" s="175"/>
    </row>
    <row r="468" spans="12:55"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5"/>
      <c r="BA468" s="175"/>
      <c r="BB468" s="175"/>
      <c r="BC468" s="175"/>
    </row>
    <row r="469" spans="12:55"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</row>
    <row r="470" spans="12:55"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</row>
    <row r="471" spans="12:55"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</row>
    <row r="472" spans="12:55"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</row>
    <row r="473" spans="12:55"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</row>
    <row r="474" spans="12:55"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</row>
    <row r="475" spans="12:55"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</row>
    <row r="476" spans="12:55"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75"/>
      <c r="BB476" s="175"/>
      <c r="BC476" s="175"/>
    </row>
    <row r="477" spans="12:55"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</row>
    <row r="478" spans="12:55"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5"/>
      <c r="AT478" s="175"/>
      <c r="AU478" s="175"/>
      <c r="AV478" s="175"/>
      <c r="AW478" s="175"/>
      <c r="AX478" s="175"/>
      <c r="AY478" s="175"/>
      <c r="AZ478" s="175"/>
      <c r="BA478" s="175"/>
      <c r="BB478" s="175"/>
      <c r="BC478" s="175"/>
    </row>
    <row r="479" spans="12:55"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75"/>
      <c r="BB479" s="175"/>
      <c r="BC479" s="175"/>
    </row>
    <row r="480" spans="12:55"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</row>
    <row r="481" spans="12:55"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</row>
    <row r="482" spans="12:55"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75"/>
      <c r="BB482" s="175"/>
      <c r="BC482" s="175"/>
    </row>
    <row r="483" spans="12:55"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5"/>
      <c r="AT483" s="175"/>
      <c r="AU483" s="175"/>
      <c r="AV483" s="175"/>
      <c r="AW483" s="175"/>
      <c r="AX483" s="175"/>
      <c r="AY483" s="175"/>
      <c r="AZ483" s="175"/>
      <c r="BA483" s="175"/>
      <c r="BB483" s="175"/>
      <c r="BC483" s="175"/>
    </row>
    <row r="484" spans="12:55"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5"/>
      <c r="AT484" s="175"/>
      <c r="AU484" s="175"/>
      <c r="AV484" s="175"/>
      <c r="AW484" s="175"/>
      <c r="AX484" s="175"/>
      <c r="AY484" s="175"/>
      <c r="AZ484" s="175"/>
      <c r="BA484" s="175"/>
      <c r="BB484" s="175"/>
      <c r="BC484" s="175"/>
    </row>
    <row r="485" spans="12:55"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</row>
    <row r="486" spans="12:55"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</row>
    <row r="487" spans="12:55"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75"/>
      <c r="BB487" s="175"/>
      <c r="BC487" s="175"/>
    </row>
    <row r="488" spans="12:55"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</row>
    <row r="489" spans="12:55"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</row>
    <row r="490" spans="12:55"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</row>
    <row r="491" spans="12:55"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</row>
    <row r="492" spans="12:55"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</row>
    <row r="493" spans="12:55"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5"/>
      <c r="BA493" s="175"/>
      <c r="BB493" s="175"/>
      <c r="BC493" s="175"/>
    </row>
    <row r="494" spans="12:55"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</row>
    <row r="495" spans="12:55"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5"/>
      <c r="BA495" s="175"/>
      <c r="BB495" s="175"/>
      <c r="BC495" s="175"/>
    </row>
    <row r="496" spans="12:55"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</row>
    <row r="497" spans="12:55"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5"/>
      <c r="BA497" s="175"/>
      <c r="BB497" s="175"/>
      <c r="BC497" s="175"/>
    </row>
    <row r="498" spans="12:55"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5"/>
      <c r="AT498" s="175"/>
      <c r="AU498" s="175"/>
      <c r="AV498" s="175"/>
      <c r="AW498" s="175"/>
      <c r="AX498" s="175"/>
      <c r="AY498" s="175"/>
      <c r="AZ498" s="175"/>
      <c r="BA498" s="175"/>
      <c r="BB498" s="175"/>
      <c r="BC498" s="175"/>
    </row>
    <row r="499" spans="12:55"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  <c r="AR499" s="175"/>
      <c r="AS499" s="175"/>
      <c r="AT499" s="175"/>
      <c r="AU499" s="175"/>
      <c r="AV499" s="175"/>
      <c r="AW499" s="175"/>
      <c r="AX499" s="175"/>
      <c r="AY499" s="175"/>
      <c r="AZ499" s="175"/>
      <c r="BA499" s="175"/>
      <c r="BB499" s="175"/>
      <c r="BC499" s="175"/>
    </row>
    <row r="500" spans="12:55"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5"/>
      <c r="AT500" s="175"/>
      <c r="AU500" s="175"/>
      <c r="AV500" s="175"/>
      <c r="AW500" s="175"/>
      <c r="AX500" s="175"/>
      <c r="AY500" s="175"/>
      <c r="AZ500" s="175"/>
      <c r="BA500" s="175"/>
      <c r="BB500" s="175"/>
      <c r="BC500" s="175"/>
    </row>
    <row r="501" spans="12:55"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  <c r="AQ501" s="175"/>
      <c r="AR501" s="175"/>
      <c r="AS501" s="175"/>
      <c r="AT501" s="175"/>
      <c r="AU501" s="175"/>
      <c r="AV501" s="175"/>
      <c r="AW501" s="175"/>
      <c r="AX501" s="175"/>
      <c r="AY501" s="175"/>
      <c r="AZ501" s="175"/>
      <c r="BA501" s="175"/>
      <c r="BB501" s="175"/>
      <c r="BC501" s="175"/>
    </row>
    <row r="502" spans="12:55"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  <c r="AQ502" s="175"/>
      <c r="AR502" s="175"/>
      <c r="AS502" s="175"/>
      <c r="AT502" s="175"/>
      <c r="AU502" s="175"/>
      <c r="AV502" s="175"/>
      <c r="AW502" s="175"/>
      <c r="AX502" s="175"/>
      <c r="AY502" s="175"/>
      <c r="AZ502" s="175"/>
      <c r="BA502" s="175"/>
      <c r="BB502" s="175"/>
      <c r="BC502" s="175"/>
    </row>
    <row r="503" spans="12:55"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5"/>
      <c r="BA503" s="175"/>
      <c r="BB503" s="175"/>
      <c r="BC503" s="175"/>
    </row>
    <row r="504" spans="12:55"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5"/>
      <c r="BA504" s="175"/>
      <c r="BB504" s="175"/>
      <c r="BC504" s="175"/>
    </row>
    <row r="505" spans="12:55"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</row>
    <row r="506" spans="12:55"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</row>
    <row r="507" spans="12:55"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</row>
    <row r="508" spans="12:55"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</row>
    <row r="509" spans="12:55"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/>
      <c r="AQ509" s="175"/>
      <c r="AR509" s="175"/>
      <c r="AS509" s="175"/>
      <c r="AT509" s="175"/>
      <c r="AU509" s="175"/>
      <c r="AV509" s="175"/>
      <c r="AW509" s="175"/>
      <c r="AX509" s="175"/>
      <c r="AY509" s="175"/>
      <c r="AZ509" s="175"/>
      <c r="BA509" s="175"/>
      <c r="BB509" s="175"/>
      <c r="BC509" s="175"/>
    </row>
    <row r="510" spans="12:55"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</row>
    <row r="511" spans="12:55"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</row>
    <row r="512" spans="12:55"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</row>
    <row r="513" spans="12:55"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</row>
    <row r="514" spans="12:55"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</row>
    <row r="515" spans="12:55"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5"/>
      <c r="BC515" s="175"/>
    </row>
    <row r="516" spans="12:55"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</row>
    <row r="517" spans="12:55"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</row>
    <row r="518" spans="12:55"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5"/>
      <c r="AT518" s="175"/>
      <c r="AU518" s="175"/>
      <c r="AV518" s="175"/>
      <c r="AW518" s="175"/>
      <c r="AX518" s="175"/>
      <c r="AY518" s="175"/>
      <c r="AZ518" s="175"/>
      <c r="BA518" s="175"/>
      <c r="BB518" s="175"/>
      <c r="BC518" s="175"/>
    </row>
    <row r="519" spans="12:55"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5"/>
      <c r="AT519" s="175"/>
      <c r="AU519" s="175"/>
      <c r="AV519" s="175"/>
      <c r="AW519" s="175"/>
      <c r="AX519" s="175"/>
      <c r="AY519" s="175"/>
      <c r="AZ519" s="175"/>
      <c r="BA519" s="175"/>
      <c r="BB519" s="175"/>
      <c r="BC519" s="175"/>
    </row>
    <row r="520" spans="12:55"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175"/>
      <c r="BC520" s="175"/>
    </row>
    <row r="521" spans="12:55"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175"/>
      <c r="AT521" s="175"/>
      <c r="AU521" s="175"/>
      <c r="AV521" s="175"/>
      <c r="AW521" s="175"/>
      <c r="AX521" s="175"/>
      <c r="AY521" s="175"/>
      <c r="AZ521" s="175"/>
      <c r="BA521" s="175"/>
      <c r="BB521" s="175"/>
      <c r="BC521" s="175"/>
    </row>
    <row r="522" spans="12:55"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</row>
    <row r="523" spans="12:55"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175"/>
      <c r="AT523" s="175"/>
      <c r="AU523" s="175"/>
      <c r="AV523" s="175"/>
      <c r="AW523" s="175"/>
      <c r="AX523" s="175"/>
      <c r="AY523" s="175"/>
      <c r="AZ523" s="175"/>
      <c r="BA523" s="175"/>
      <c r="BB523" s="175"/>
      <c r="BC523" s="175"/>
    </row>
    <row r="524" spans="12:55"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175"/>
      <c r="AT524" s="175"/>
      <c r="AU524" s="175"/>
      <c r="AV524" s="175"/>
      <c r="AW524" s="175"/>
      <c r="AX524" s="175"/>
      <c r="AY524" s="175"/>
      <c r="AZ524" s="175"/>
      <c r="BA524" s="175"/>
      <c r="BB524" s="175"/>
      <c r="BC524" s="175"/>
    </row>
    <row r="525" spans="12:55"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  <c r="AR525" s="175"/>
      <c r="AS525" s="175"/>
      <c r="AT525" s="175"/>
      <c r="AU525" s="175"/>
      <c r="AV525" s="175"/>
      <c r="AW525" s="175"/>
      <c r="AX525" s="175"/>
      <c r="AY525" s="175"/>
      <c r="AZ525" s="175"/>
      <c r="BA525" s="175"/>
      <c r="BB525" s="175"/>
      <c r="BC525" s="175"/>
    </row>
    <row r="526" spans="12:55"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  <c r="AR526" s="175"/>
      <c r="AS526" s="175"/>
      <c r="AT526" s="175"/>
      <c r="AU526" s="175"/>
      <c r="AV526" s="175"/>
      <c r="AW526" s="175"/>
      <c r="AX526" s="175"/>
      <c r="AY526" s="175"/>
      <c r="AZ526" s="175"/>
      <c r="BA526" s="175"/>
      <c r="BB526" s="175"/>
      <c r="BC526" s="175"/>
    </row>
    <row r="527" spans="12:55"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5"/>
      <c r="AT527" s="175"/>
      <c r="AU527" s="175"/>
      <c r="AV527" s="175"/>
      <c r="AW527" s="175"/>
      <c r="AX527" s="175"/>
      <c r="AY527" s="175"/>
      <c r="AZ527" s="175"/>
      <c r="BA527" s="175"/>
      <c r="BB527" s="175"/>
      <c r="BC527" s="175"/>
    </row>
    <row r="528" spans="12:55"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5"/>
      <c r="AT528" s="175"/>
      <c r="AU528" s="175"/>
      <c r="AV528" s="175"/>
      <c r="AW528" s="175"/>
      <c r="AX528" s="175"/>
      <c r="AY528" s="175"/>
      <c r="AZ528" s="175"/>
      <c r="BA528" s="175"/>
      <c r="BB528" s="175"/>
      <c r="BC528" s="175"/>
    </row>
    <row r="529" spans="12:55"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5"/>
      <c r="AV529" s="175"/>
      <c r="AW529" s="175"/>
      <c r="AX529" s="175"/>
      <c r="AY529" s="175"/>
      <c r="AZ529" s="175"/>
      <c r="BA529" s="175"/>
      <c r="BB529" s="175"/>
      <c r="BC529" s="175"/>
    </row>
    <row r="530" spans="12:55"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  <c r="AR530" s="175"/>
      <c r="AS530" s="175"/>
      <c r="AT530" s="175"/>
      <c r="AU530" s="175"/>
      <c r="AV530" s="175"/>
      <c r="AW530" s="175"/>
      <c r="AX530" s="175"/>
      <c r="AY530" s="175"/>
      <c r="AZ530" s="175"/>
      <c r="BA530" s="175"/>
      <c r="BB530" s="175"/>
      <c r="BC530" s="175"/>
    </row>
    <row r="531" spans="12:55"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  <c r="AQ531" s="175"/>
      <c r="AR531" s="175"/>
      <c r="AS531" s="175"/>
      <c r="AT531" s="175"/>
      <c r="AU531" s="175"/>
      <c r="AV531" s="175"/>
      <c r="AW531" s="175"/>
      <c r="AX531" s="175"/>
      <c r="AY531" s="175"/>
      <c r="AZ531" s="175"/>
      <c r="BA531" s="175"/>
      <c r="BB531" s="175"/>
      <c r="BC531" s="175"/>
    </row>
    <row r="532" spans="12:55"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  <c r="AR532" s="175"/>
      <c r="AS532" s="175"/>
      <c r="AT532" s="175"/>
      <c r="AU532" s="175"/>
      <c r="AV532" s="175"/>
      <c r="AW532" s="175"/>
      <c r="AX532" s="175"/>
      <c r="AY532" s="175"/>
      <c r="AZ532" s="175"/>
      <c r="BA532" s="175"/>
      <c r="BB532" s="175"/>
      <c r="BC532" s="175"/>
    </row>
    <row r="533" spans="12:55"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  <c r="AR533" s="175"/>
      <c r="AS533" s="175"/>
      <c r="AT533" s="175"/>
      <c r="AU533" s="175"/>
      <c r="AV533" s="175"/>
      <c r="AW533" s="175"/>
      <c r="AX533" s="175"/>
      <c r="AY533" s="175"/>
      <c r="AZ533" s="175"/>
      <c r="BA533" s="175"/>
      <c r="BB533" s="175"/>
      <c r="BC533" s="175"/>
    </row>
    <row r="534" spans="12:55"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  <c r="AR534" s="175"/>
      <c r="AS534" s="175"/>
      <c r="AT534" s="175"/>
      <c r="AU534" s="175"/>
      <c r="AV534" s="175"/>
      <c r="AW534" s="175"/>
      <c r="AX534" s="175"/>
      <c r="AY534" s="175"/>
      <c r="AZ534" s="175"/>
      <c r="BA534" s="175"/>
      <c r="BB534" s="175"/>
      <c r="BC534" s="175"/>
    </row>
    <row r="535" spans="12:55"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  <c r="AR535" s="175"/>
      <c r="AS535" s="175"/>
      <c r="AT535" s="175"/>
      <c r="AU535" s="175"/>
      <c r="AV535" s="175"/>
      <c r="AW535" s="175"/>
      <c r="AX535" s="175"/>
      <c r="AY535" s="175"/>
      <c r="AZ535" s="175"/>
      <c r="BA535" s="175"/>
      <c r="BB535" s="175"/>
      <c r="BC535" s="175"/>
    </row>
    <row r="536" spans="12:55"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  <c r="AQ536" s="175"/>
      <c r="AR536" s="175"/>
      <c r="AS536" s="175"/>
      <c r="AT536" s="175"/>
      <c r="AU536" s="175"/>
      <c r="AV536" s="175"/>
      <c r="AW536" s="175"/>
      <c r="AX536" s="175"/>
      <c r="AY536" s="175"/>
      <c r="AZ536" s="175"/>
      <c r="BA536" s="175"/>
      <c r="BB536" s="175"/>
      <c r="BC536" s="175"/>
    </row>
    <row r="537" spans="12:55"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  <c r="AQ537" s="175"/>
      <c r="AR537" s="175"/>
      <c r="AS537" s="175"/>
      <c r="AT537" s="175"/>
      <c r="AU537" s="175"/>
      <c r="AV537" s="175"/>
      <c r="AW537" s="175"/>
      <c r="AX537" s="175"/>
      <c r="AY537" s="175"/>
      <c r="AZ537" s="175"/>
      <c r="BA537" s="175"/>
      <c r="BB537" s="175"/>
      <c r="BC537" s="175"/>
    </row>
    <row r="538" spans="12:55"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5"/>
      <c r="AT538" s="175"/>
      <c r="AU538" s="175"/>
      <c r="AV538" s="175"/>
      <c r="AW538" s="175"/>
      <c r="AX538" s="175"/>
      <c r="AY538" s="175"/>
      <c r="AZ538" s="175"/>
      <c r="BA538" s="175"/>
      <c r="BB538" s="175"/>
      <c r="BC538" s="175"/>
    </row>
    <row r="539" spans="12:55"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5"/>
      <c r="AT539" s="175"/>
      <c r="AU539" s="175"/>
      <c r="AV539" s="175"/>
      <c r="AW539" s="175"/>
      <c r="AX539" s="175"/>
      <c r="AY539" s="175"/>
      <c r="AZ539" s="175"/>
      <c r="BA539" s="175"/>
      <c r="BB539" s="175"/>
      <c r="BC539" s="175"/>
    </row>
    <row r="540" spans="12:55"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  <c r="AR540" s="175"/>
      <c r="AS540" s="175"/>
      <c r="AT540" s="175"/>
      <c r="AU540" s="175"/>
      <c r="AV540" s="175"/>
      <c r="AW540" s="175"/>
      <c r="AX540" s="175"/>
      <c r="AY540" s="175"/>
      <c r="AZ540" s="175"/>
      <c r="BA540" s="175"/>
      <c r="BB540" s="175"/>
      <c r="BC540" s="175"/>
    </row>
    <row r="541" spans="12:55"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  <c r="AR541" s="175"/>
      <c r="AS541" s="175"/>
      <c r="AT541" s="175"/>
      <c r="AU541" s="175"/>
      <c r="AV541" s="175"/>
      <c r="AW541" s="175"/>
      <c r="AX541" s="175"/>
      <c r="AY541" s="175"/>
      <c r="AZ541" s="175"/>
      <c r="BA541" s="175"/>
      <c r="BB541" s="175"/>
      <c r="BC541" s="175"/>
    </row>
    <row r="542" spans="12:55"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</row>
    <row r="543" spans="12:55"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</row>
    <row r="544" spans="12:55"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</row>
    <row r="545" spans="12:27"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</row>
    <row r="546" spans="12:27"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</row>
    <row r="547" spans="12:27"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</row>
    <row r="548" spans="12:27"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</row>
    <row r="549" spans="12:27"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</row>
    <row r="550" spans="12:27"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</row>
    <row r="551" spans="12:27"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</row>
    <row r="552" spans="12:27"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</row>
    <row r="553" spans="12:27"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</row>
    <row r="554" spans="12:27"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</row>
    <row r="555" spans="12:27"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</row>
    <row r="556" spans="12:27"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</row>
    <row r="557" spans="12:27"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</row>
    <row r="558" spans="12:27"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</row>
    <row r="559" spans="12:27"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</row>
    <row r="560" spans="12:27"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</row>
    <row r="561" spans="12:34"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</row>
    <row r="562" spans="12:34"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</row>
    <row r="563" spans="12:34"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</row>
    <row r="564" spans="12:34"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C564" s="175"/>
      <c r="AD564" s="175"/>
      <c r="AE564" s="175"/>
      <c r="AF564" s="175"/>
      <c r="AG564" s="175"/>
      <c r="AH564" s="175"/>
    </row>
    <row r="565" spans="12:34"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C565" s="175"/>
      <c r="AD565" s="175"/>
      <c r="AE565" s="175"/>
      <c r="AF565" s="175"/>
      <c r="AG565" s="175"/>
      <c r="AH565" s="175"/>
    </row>
    <row r="566" spans="12:34"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C566" s="175"/>
      <c r="AD566" s="175"/>
      <c r="AE566" s="175"/>
      <c r="AF566" s="175"/>
      <c r="AG566" s="175"/>
      <c r="AH566" s="175"/>
    </row>
    <row r="567" spans="12:34"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C567" s="175"/>
      <c r="AD567" s="175"/>
      <c r="AE567" s="175"/>
      <c r="AF567" s="175"/>
      <c r="AG567" s="175"/>
      <c r="AH567" s="175"/>
    </row>
    <row r="568" spans="12:34"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C568" s="175"/>
      <c r="AD568" s="175"/>
      <c r="AE568" s="175"/>
      <c r="AF568" s="175"/>
      <c r="AG568" s="175"/>
      <c r="AH568" s="175"/>
    </row>
    <row r="569" spans="12:34"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</row>
    <row r="570" spans="12:34"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</row>
    <row r="571" spans="12:34"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</row>
  </sheetData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1"/>
  <sheetViews>
    <sheetView zoomScaleNormal="100" workbookViewId="0">
      <selection activeCell="U185" sqref="U185"/>
    </sheetView>
  </sheetViews>
  <sheetFormatPr defaultRowHeight="15"/>
  <cols>
    <col min="1" max="1" width="2.28515625" customWidth="1"/>
    <col min="2" max="2" width="6.140625" customWidth="1"/>
    <col min="3" max="3" width="20" style="95" customWidth="1"/>
    <col min="4" max="4" width="5.710937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2" customWidth="1"/>
    <col min="15" max="15" width="13.5703125" customWidth="1"/>
    <col min="16" max="16" width="7.5703125" customWidth="1"/>
    <col min="17" max="17" width="7" customWidth="1"/>
    <col min="18" max="18" width="5" customWidth="1"/>
    <col min="19" max="19" width="15.7109375" customWidth="1"/>
    <col min="20" max="20" width="7.85546875" customWidth="1"/>
    <col min="21" max="21" width="6.7109375" customWidth="1"/>
    <col min="22" max="22" width="7.28515625" customWidth="1"/>
    <col min="23" max="23" width="12.42578125" customWidth="1"/>
    <col min="24" max="24" width="7.28515625" customWidth="1"/>
    <col min="25" max="25" width="7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7109375" customWidth="1"/>
  </cols>
  <sheetData>
    <row r="1" spans="2:48" ht="12" customHeight="1">
      <c r="W1" s="81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1"/>
      <c r="AO1" s="11"/>
      <c r="AP1" s="11"/>
      <c r="AQ1" s="11"/>
      <c r="AR1" s="11"/>
      <c r="AS1" s="11"/>
      <c r="AT1" s="11"/>
      <c r="AU1" s="11"/>
    </row>
    <row r="2" spans="2:48" ht="14.25" customHeight="1">
      <c r="C2" s="324" t="s">
        <v>458</v>
      </c>
      <c r="G2" s="2"/>
      <c r="H2" s="2"/>
      <c r="I2" s="2"/>
      <c r="J2" s="163" t="s">
        <v>244</v>
      </c>
      <c r="L2" s="2"/>
      <c r="R2" s="218" t="s">
        <v>402</v>
      </c>
      <c r="T2" s="2"/>
      <c r="U2" s="2" t="s">
        <v>403</v>
      </c>
      <c r="V2" s="967"/>
      <c r="W2" s="12"/>
      <c r="Z2" s="753"/>
      <c r="AE2" s="175"/>
      <c r="AF2" s="175"/>
      <c r="AG2" s="175"/>
      <c r="AH2" s="175"/>
      <c r="AI2" s="175"/>
      <c r="AJ2" s="175"/>
      <c r="AK2" s="265"/>
      <c r="AL2" s="265"/>
      <c r="AM2" s="175"/>
    </row>
    <row r="3" spans="2:48">
      <c r="B3" s="163" t="s">
        <v>216</v>
      </c>
      <c r="C3"/>
      <c r="F3" s="96" t="s">
        <v>77</v>
      </c>
      <c r="G3" s="96"/>
      <c r="K3" s="163" t="s">
        <v>307</v>
      </c>
      <c r="O3" s="2" t="s">
        <v>375</v>
      </c>
      <c r="U3" s="81"/>
      <c r="V3" s="163"/>
      <c r="W3" s="97"/>
      <c r="Z3" s="241"/>
      <c r="AE3" s="962"/>
      <c r="AF3" s="175"/>
      <c r="AG3" s="175"/>
      <c r="AH3" s="175"/>
      <c r="AI3" s="169"/>
      <c r="AJ3" s="169"/>
      <c r="AK3" s="169"/>
      <c r="AL3" s="169"/>
      <c r="AM3" s="175"/>
    </row>
    <row r="4" spans="2:48" ht="13.5" customHeight="1">
      <c r="B4" s="2" t="s">
        <v>374</v>
      </c>
      <c r="C4" s="2"/>
      <c r="D4" s="98"/>
      <c r="F4" s="218" t="s">
        <v>269</v>
      </c>
      <c r="I4" s="99">
        <v>0.4</v>
      </c>
      <c r="O4" s="163"/>
      <c r="Q4" s="968" t="s">
        <v>404</v>
      </c>
      <c r="T4" s="252"/>
      <c r="U4" s="218" t="s">
        <v>405</v>
      </c>
      <c r="W4" s="163" t="s">
        <v>406</v>
      </c>
      <c r="Z4" s="214"/>
      <c r="AE4" s="392"/>
      <c r="AF4" s="392"/>
      <c r="AG4" s="175"/>
      <c r="AH4" s="390"/>
      <c r="AI4" s="175"/>
      <c r="AJ4" s="390"/>
      <c r="AK4" s="162"/>
      <c r="AL4" s="175"/>
      <c r="AM4" s="175"/>
    </row>
    <row r="5" spans="2:48" ht="13.5" customHeight="1" thickBot="1">
      <c r="O5" s="163" t="s">
        <v>244</v>
      </c>
      <c r="Z5" s="214"/>
      <c r="AE5" s="180"/>
      <c r="AF5" s="175"/>
      <c r="AG5" s="205"/>
      <c r="AH5" s="175"/>
      <c r="AI5" s="205"/>
      <c r="AJ5" s="175"/>
      <c r="AK5" s="173"/>
      <c r="AL5" s="175"/>
      <c r="AM5" s="175"/>
    </row>
    <row r="6" spans="2:48" ht="13.5" customHeight="1">
      <c r="B6" s="34" t="s">
        <v>2</v>
      </c>
      <c r="C6" s="101" t="s">
        <v>3</v>
      </c>
      <c r="D6" s="532" t="s">
        <v>4</v>
      </c>
      <c r="E6" s="531" t="s">
        <v>79</v>
      </c>
      <c r="F6" s="88"/>
      <c r="G6" s="88"/>
      <c r="H6" s="88"/>
      <c r="I6" s="88"/>
      <c r="J6" s="88"/>
      <c r="K6" s="88"/>
      <c r="L6" s="88"/>
      <c r="M6" s="69"/>
      <c r="O6" s="969" t="s">
        <v>407</v>
      </c>
      <c r="S6" s="789"/>
      <c r="T6" s="163" t="s">
        <v>408</v>
      </c>
      <c r="Y6" s="97"/>
      <c r="Z6" s="214"/>
      <c r="AE6" s="180"/>
      <c r="AF6" s="175"/>
      <c r="AG6" s="205"/>
      <c r="AH6" s="175"/>
      <c r="AI6" s="205"/>
      <c r="AJ6" s="175"/>
      <c r="AK6" s="173"/>
      <c r="AL6" s="175"/>
      <c r="AM6" s="175"/>
    </row>
    <row r="7" spans="2:48" ht="15.75" thickBot="1">
      <c r="B7" s="37" t="s">
        <v>5</v>
      </c>
      <c r="C7" s="38" t="s">
        <v>219</v>
      </c>
      <c r="D7" s="533" t="s">
        <v>80</v>
      </c>
      <c r="E7" s="74"/>
      <c r="F7" s="38"/>
      <c r="G7" s="38"/>
      <c r="H7" s="38"/>
      <c r="I7" s="38"/>
      <c r="J7" s="38"/>
      <c r="K7" s="38"/>
      <c r="L7" s="38"/>
      <c r="M7" s="94"/>
      <c r="Z7" s="963"/>
      <c r="AE7" s="410"/>
      <c r="AF7" s="176"/>
      <c r="AG7" s="205"/>
      <c r="AH7" s="175"/>
      <c r="AI7" s="205"/>
      <c r="AJ7" s="175"/>
      <c r="AK7" s="173"/>
      <c r="AL7" s="175"/>
      <c r="AM7" s="175"/>
    </row>
    <row r="8" spans="2:48" ht="16.5" thickBot="1">
      <c r="B8" s="1587" t="s">
        <v>219</v>
      </c>
      <c r="C8" s="116"/>
      <c r="D8" s="103"/>
      <c r="E8" s="1737" t="s">
        <v>249</v>
      </c>
      <c r="F8" s="66"/>
      <c r="G8" s="66"/>
      <c r="H8" s="529" t="s">
        <v>293</v>
      </c>
      <c r="I8" s="530"/>
      <c r="J8" s="38"/>
      <c r="K8" s="38"/>
      <c r="L8" s="38"/>
      <c r="M8" s="94"/>
      <c r="O8" s="970" t="s">
        <v>219</v>
      </c>
      <c r="P8" s="971"/>
      <c r="Q8" s="971"/>
      <c r="R8" s="538"/>
      <c r="S8" s="51"/>
      <c r="T8" s="51"/>
      <c r="U8" s="51"/>
      <c r="V8" s="51"/>
      <c r="W8" s="51"/>
      <c r="X8" s="51"/>
      <c r="Y8" s="64"/>
      <c r="Z8" s="406"/>
      <c r="AE8" s="410"/>
      <c r="AF8" s="417"/>
      <c r="AG8" s="205"/>
      <c r="AH8" s="175"/>
      <c r="AI8" s="205"/>
      <c r="AJ8" s="175"/>
      <c r="AK8" s="169"/>
      <c r="AL8" s="175"/>
      <c r="AM8" s="244"/>
    </row>
    <row r="9" spans="2:48" ht="15.75" customHeight="1" thickBot="1">
      <c r="B9" s="107"/>
      <c r="C9" s="285" t="s">
        <v>233</v>
      </c>
      <c r="D9" s="69"/>
      <c r="E9" s="117" t="s">
        <v>148</v>
      </c>
      <c r="F9" s="118" t="s">
        <v>149</v>
      </c>
      <c r="G9" s="233" t="s">
        <v>150</v>
      </c>
      <c r="H9" s="514" t="s">
        <v>148</v>
      </c>
      <c r="I9" s="515" t="s">
        <v>149</v>
      </c>
      <c r="J9" s="516" t="s">
        <v>150</v>
      </c>
      <c r="K9" s="514" t="s">
        <v>148</v>
      </c>
      <c r="L9" s="515" t="s">
        <v>149</v>
      </c>
      <c r="M9" s="516" t="s">
        <v>150</v>
      </c>
      <c r="O9" s="972" t="s">
        <v>148</v>
      </c>
      <c r="P9" s="973" t="s">
        <v>149</v>
      </c>
      <c r="Q9" s="974" t="s">
        <v>150</v>
      </c>
      <c r="R9" s="88"/>
      <c r="S9" s="975" t="s">
        <v>148</v>
      </c>
      <c r="T9" s="975" t="s">
        <v>149</v>
      </c>
      <c r="U9" s="976" t="s">
        <v>150</v>
      </c>
      <c r="V9" s="88"/>
      <c r="W9" s="975" t="s">
        <v>148</v>
      </c>
      <c r="X9" s="975" t="s">
        <v>149</v>
      </c>
      <c r="Y9" s="976" t="s">
        <v>150</v>
      </c>
      <c r="Z9" s="236"/>
      <c r="AE9" s="180"/>
      <c r="AF9" s="175"/>
      <c r="AG9" s="205"/>
      <c r="AH9" s="175"/>
      <c r="AI9" s="205"/>
      <c r="AJ9" s="175"/>
      <c r="AK9" s="169"/>
      <c r="AL9" s="175"/>
      <c r="AM9" s="244"/>
    </row>
    <row r="10" spans="2:48">
      <c r="B10" s="380" t="s">
        <v>190</v>
      </c>
      <c r="C10" s="359" t="s">
        <v>229</v>
      </c>
      <c r="D10" s="603">
        <v>250</v>
      </c>
      <c r="E10" s="122" t="s">
        <v>95</v>
      </c>
      <c r="F10" s="213">
        <v>50</v>
      </c>
      <c r="G10" s="540">
        <v>40</v>
      </c>
      <c r="H10" s="122" t="s">
        <v>84</v>
      </c>
      <c r="I10" s="335">
        <v>129.62</v>
      </c>
      <c r="J10" s="381">
        <v>105</v>
      </c>
      <c r="K10" s="901" t="s">
        <v>377</v>
      </c>
      <c r="L10" s="224"/>
      <c r="M10" s="227"/>
      <c r="O10" s="977" t="s">
        <v>259</v>
      </c>
      <c r="P10" s="978">
        <f>D16</f>
        <v>40</v>
      </c>
      <c r="Q10" s="1104">
        <f>D16</f>
        <v>40</v>
      </c>
      <c r="S10" s="979" t="s">
        <v>278</v>
      </c>
      <c r="T10" s="978">
        <f>I23</f>
        <v>20.68</v>
      </c>
      <c r="U10" s="1099">
        <f>J23</f>
        <v>20</v>
      </c>
      <c r="W10" s="981" t="s">
        <v>409</v>
      </c>
      <c r="X10" s="165"/>
      <c r="Y10" s="166"/>
      <c r="Z10" s="236"/>
      <c r="AE10" s="410"/>
      <c r="AF10" s="175"/>
      <c r="AG10" s="169"/>
      <c r="AH10" s="175"/>
      <c r="AI10" s="205"/>
      <c r="AJ10" s="175"/>
      <c r="AK10" s="169"/>
      <c r="AL10" s="175"/>
      <c r="AM10" s="175"/>
    </row>
    <row r="11" spans="2:48">
      <c r="B11" s="498" t="s">
        <v>283</v>
      </c>
      <c r="C11" s="1100" t="s">
        <v>282</v>
      </c>
      <c r="D11" s="691" t="s">
        <v>277</v>
      </c>
      <c r="E11" s="351" t="s">
        <v>143</v>
      </c>
      <c r="F11" s="505">
        <v>25</v>
      </c>
      <c r="G11" s="523">
        <v>20</v>
      </c>
      <c r="H11" s="904" t="s">
        <v>119</v>
      </c>
      <c r="I11" s="472">
        <v>1.4</v>
      </c>
      <c r="J11" s="378">
        <v>1.4</v>
      </c>
      <c r="K11" s="525" t="s">
        <v>120</v>
      </c>
      <c r="L11" s="470">
        <v>3.45</v>
      </c>
      <c r="M11" s="475">
        <v>3.45</v>
      </c>
      <c r="O11" s="982" t="s">
        <v>258</v>
      </c>
      <c r="P11" s="983">
        <f>I22+D15</f>
        <v>70</v>
      </c>
      <c r="Q11" s="1105">
        <f>J22+D15</f>
        <v>70</v>
      </c>
      <c r="S11" s="479" t="s">
        <v>87</v>
      </c>
      <c r="T11" s="983">
        <f>L11</f>
        <v>3.45</v>
      </c>
      <c r="U11" s="1099">
        <f>M11</f>
        <v>3.45</v>
      </c>
      <c r="W11" s="717" t="s">
        <v>410</v>
      </c>
      <c r="X11" s="983">
        <f>L26</f>
        <v>100</v>
      </c>
      <c r="Y11" s="1109">
        <f>M26</f>
        <v>60</v>
      </c>
      <c r="Z11" s="964"/>
      <c r="AE11" s="410"/>
      <c r="AF11" s="175"/>
      <c r="AG11" s="205"/>
      <c r="AH11" s="175"/>
      <c r="AI11" s="205"/>
      <c r="AJ11" s="175"/>
      <c r="AK11" s="169"/>
      <c r="AL11" s="175"/>
      <c r="AM11" s="175"/>
    </row>
    <row r="12" spans="2:48">
      <c r="B12" s="497" t="s">
        <v>284</v>
      </c>
      <c r="C12" s="879" t="s">
        <v>595</v>
      </c>
      <c r="D12" s="587"/>
      <c r="E12" s="351" t="s">
        <v>61</v>
      </c>
      <c r="F12" s="505">
        <v>26.75</v>
      </c>
      <c r="G12" s="523">
        <v>20.100000000000001</v>
      </c>
      <c r="H12" s="779" t="s">
        <v>289</v>
      </c>
      <c r="I12" s="472">
        <v>4</v>
      </c>
      <c r="J12" s="378">
        <v>4</v>
      </c>
      <c r="K12" s="483" t="s">
        <v>140</v>
      </c>
      <c r="L12" s="505">
        <v>1.04</v>
      </c>
      <c r="M12" s="518">
        <v>1.04</v>
      </c>
      <c r="O12" s="982" t="s">
        <v>99</v>
      </c>
      <c r="P12" s="983">
        <f>I12+L12</f>
        <v>5.04</v>
      </c>
      <c r="Q12" s="1106">
        <f>J12+M12</f>
        <v>5.04</v>
      </c>
      <c r="S12" s="479" t="s">
        <v>103</v>
      </c>
      <c r="T12" s="983">
        <f>F15+L16+I24+L24</f>
        <v>21.03</v>
      </c>
      <c r="U12" s="1099">
        <f>G15+J24+M24+M16</f>
        <v>21.03</v>
      </c>
      <c r="W12" s="717" t="s">
        <v>133</v>
      </c>
      <c r="X12" s="983">
        <f>F16</f>
        <v>7.5</v>
      </c>
      <c r="Y12" s="1110">
        <f>G16</f>
        <v>7.5</v>
      </c>
      <c r="Z12" s="964"/>
      <c r="AE12" s="410"/>
      <c r="AF12" s="176"/>
      <c r="AG12" s="205"/>
      <c r="AH12" s="175"/>
      <c r="AI12" s="205"/>
      <c r="AJ12" s="175"/>
      <c r="AK12" s="169"/>
      <c r="AL12" s="175"/>
      <c r="AM12" s="175"/>
    </row>
    <row r="13" spans="2:48">
      <c r="B13" s="499" t="s">
        <v>285</v>
      </c>
      <c r="C13" s="1101" t="s">
        <v>286</v>
      </c>
      <c r="D13" s="688" t="s">
        <v>378</v>
      </c>
      <c r="E13" s="351" t="s">
        <v>88</v>
      </c>
      <c r="F13" s="505">
        <v>12.5</v>
      </c>
      <c r="G13" s="523">
        <v>10</v>
      </c>
      <c r="H13" s="351" t="s">
        <v>291</v>
      </c>
      <c r="I13" s="528">
        <v>3</v>
      </c>
      <c r="J13" s="443">
        <v>3</v>
      </c>
      <c r="K13" s="525" t="s">
        <v>132</v>
      </c>
      <c r="L13" s="505">
        <v>2.9999999999999997E-4</v>
      </c>
      <c r="M13" s="518">
        <v>2.9999999999999997E-4</v>
      </c>
      <c r="O13" s="982" t="s">
        <v>119</v>
      </c>
      <c r="P13" s="983">
        <f>I11</f>
        <v>1.4</v>
      </c>
      <c r="Q13" s="1098">
        <f>J11</f>
        <v>1.4</v>
      </c>
      <c r="S13" s="479" t="s">
        <v>112</v>
      </c>
      <c r="T13" s="983">
        <f>I18</f>
        <v>5.67</v>
      </c>
      <c r="U13" s="1099">
        <f>J18</f>
        <v>5.67</v>
      </c>
      <c r="W13" s="985" t="s">
        <v>257</v>
      </c>
      <c r="X13" s="983">
        <f>F21</f>
        <v>1.5</v>
      </c>
      <c r="Y13" s="1110">
        <f>G21</f>
        <v>1.5</v>
      </c>
      <c r="Z13" s="964"/>
      <c r="AE13" s="410"/>
      <c r="AF13" s="175"/>
      <c r="AG13" s="403"/>
      <c r="AH13" s="175"/>
      <c r="AI13" s="205"/>
      <c r="AJ13" s="175"/>
      <c r="AK13" s="169"/>
      <c r="AL13" s="175"/>
      <c r="AM13" s="175"/>
    </row>
    <row r="14" spans="2:48">
      <c r="B14" s="501" t="s">
        <v>9</v>
      </c>
      <c r="C14" s="359" t="s">
        <v>228</v>
      </c>
      <c r="D14" s="589">
        <v>200</v>
      </c>
      <c r="E14" s="351" t="s">
        <v>189</v>
      </c>
      <c r="F14" s="505">
        <v>12</v>
      </c>
      <c r="G14" s="523">
        <v>10</v>
      </c>
      <c r="H14" s="351" t="s">
        <v>90</v>
      </c>
      <c r="I14" s="470">
        <v>8.39</v>
      </c>
      <c r="J14" s="443">
        <v>6.71</v>
      </c>
      <c r="K14" s="667" t="s">
        <v>71</v>
      </c>
      <c r="L14" s="519">
        <v>0.15</v>
      </c>
      <c r="M14" s="520">
        <v>0.15</v>
      </c>
      <c r="O14" s="982" t="s">
        <v>172</v>
      </c>
      <c r="P14" s="983">
        <f>L22</f>
        <v>40</v>
      </c>
      <c r="Q14" s="1098">
        <f>M22</f>
        <v>40</v>
      </c>
      <c r="S14" s="986" t="s">
        <v>411</v>
      </c>
      <c r="T14" s="987">
        <f>U14/1000/0.04</f>
        <v>0.08</v>
      </c>
      <c r="U14" s="1108">
        <f>J16</f>
        <v>3.2</v>
      </c>
      <c r="W14" s="985" t="s">
        <v>412</v>
      </c>
      <c r="X14" s="983">
        <f>F11</f>
        <v>25</v>
      </c>
      <c r="Y14" s="1110">
        <f>G11</f>
        <v>20</v>
      </c>
      <c r="Z14" s="964"/>
      <c r="AE14" s="410"/>
      <c r="AF14" s="175"/>
      <c r="AG14" s="169"/>
      <c r="AH14" s="175"/>
      <c r="AI14" s="205"/>
      <c r="AJ14" s="175"/>
      <c r="AK14" s="169"/>
      <c r="AL14" s="175"/>
      <c r="AM14" s="175"/>
      <c r="AU14" s="205"/>
      <c r="AV14" s="187"/>
    </row>
    <row r="15" spans="2:48">
      <c r="B15" s="373" t="s">
        <v>10</v>
      </c>
      <c r="C15" s="359" t="s">
        <v>11</v>
      </c>
      <c r="D15" s="602">
        <v>40</v>
      </c>
      <c r="E15" s="512" t="s">
        <v>103</v>
      </c>
      <c r="F15" s="546">
        <v>5</v>
      </c>
      <c r="G15" s="861">
        <v>5</v>
      </c>
      <c r="H15" s="508" t="s">
        <v>88</v>
      </c>
      <c r="I15" s="906">
        <v>15.75</v>
      </c>
      <c r="J15" s="509">
        <v>12.6</v>
      </c>
      <c r="K15" s="525" t="s">
        <v>189</v>
      </c>
      <c r="L15" s="470">
        <v>3.57</v>
      </c>
      <c r="M15" s="475">
        <v>3</v>
      </c>
      <c r="O15" s="508" t="s">
        <v>61</v>
      </c>
      <c r="P15" s="983">
        <f>F12</f>
        <v>26.75</v>
      </c>
      <c r="Q15" s="1098">
        <f>G12</f>
        <v>20.100000000000001</v>
      </c>
      <c r="S15" s="479" t="s">
        <v>67</v>
      </c>
      <c r="T15" s="983">
        <f>F17+F27</f>
        <v>7</v>
      </c>
      <c r="U15" s="1099">
        <f>G17+G27</f>
        <v>7</v>
      </c>
      <c r="W15" s="985" t="s">
        <v>109</v>
      </c>
      <c r="X15" s="983">
        <f>F14+L15+I14</f>
        <v>23.96</v>
      </c>
      <c r="Y15" s="1110">
        <f>G14+J14+M15</f>
        <v>19.71</v>
      </c>
      <c r="Z15" s="964"/>
      <c r="AE15" s="410"/>
      <c r="AF15" s="175"/>
      <c r="AG15" s="400"/>
      <c r="AH15" s="175"/>
      <c r="AI15" s="205"/>
      <c r="AJ15" s="175"/>
      <c r="AK15" s="169"/>
      <c r="AL15" s="175"/>
      <c r="AM15" s="175"/>
      <c r="AU15" s="205"/>
      <c r="AV15" s="187"/>
    </row>
    <row r="16" spans="2:48">
      <c r="B16" s="373" t="s">
        <v>10</v>
      </c>
      <c r="C16" s="359" t="s">
        <v>15</v>
      </c>
      <c r="D16" s="602">
        <v>40</v>
      </c>
      <c r="E16" s="351" t="s">
        <v>133</v>
      </c>
      <c r="F16" s="558">
        <v>7.5</v>
      </c>
      <c r="G16" s="523">
        <v>7.5</v>
      </c>
      <c r="H16" s="510" t="s">
        <v>290</v>
      </c>
      <c r="I16" s="898" t="s">
        <v>292</v>
      </c>
      <c r="J16" s="899">
        <v>3.2</v>
      </c>
      <c r="K16" s="667" t="s">
        <v>103</v>
      </c>
      <c r="L16" s="513">
        <v>0.3</v>
      </c>
      <c r="M16" s="905">
        <v>0.3</v>
      </c>
      <c r="O16" s="977" t="s">
        <v>260</v>
      </c>
      <c r="P16" s="988">
        <f>X18</f>
        <v>236.21</v>
      </c>
      <c r="Q16" s="1107">
        <f>Y18</f>
        <v>171.31</v>
      </c>
      <c r="S16" s="479" t="s">
        <v>213</v>
      </c>
      <c r="T16" s="983">
        <f>F25</f>
        <v>4</v>
      </c>
      <c r="U16" s="1099">
        <f>G25</f>
        <v>4</v>
      </c>
      <c r="W16" s="985" t="s">
        <v>88</v>
      </c>
      <c r="X16" s="988">
        <f>F13+I15</f>
        <v>28.25</v>
      </c>
      <c r="Y16" s="1110">
        <f>G13+J15</f>
        <v>22.6</v>
      </c>
      <c r="Z16" s="964"/>
      <c r="AE16" s="410"/>
      <c r="AF16" s="414"/>
      <c r="AG16" s="205"/>
      <c r="AH16" s="175"/>
      <c r="AI16" s="205"/>
      <c r="AJ16" s="175"/>
      <c r="AK16" s="208"/>
      <c r="AL16" s="175"/>
      <c r="AM16" s="175"/>
      <c r="AU16" s="205"/>
      <c r="AV16" s="191"/>
    </row>
    <row r="17" spans="2:48" ht="16.5" thickBot="1">
      <c r="B17" s="74"/>
      <c r="C17" s="880"/>
      <c r="D17" s="776"/>
      <c r="E17" s="351" t="s">
        <v>67</v>
      </c>
      <c r="F17" s="505">
        <v>2</v>
      </c>
      <c r="G17" s="523">
        <v>2</v>
      </c>
      <c r="H17" s="512" t="s">
        <v>71</v>
      </c>
      <c r="I17" s="513">
        <v>0.53</v>
      </c>
      <c r="J17" s="900">
        <v>0.53</v>
      </c>
      <c r="K17" s="575" t="s">
        <v>102</v>
      </c>
      <c r="L17" s="522">
        <v>10.35</v>
      </c>
      <c r="M17" s="523">
        <v>10.35</v>
      </c>
      <c r="O17" s="989" t="s">
        <v>93</v>
      </c>
      <c r="P17" s="990">
        <f>D21</f>
        <v>100</v>
      </c>
      <c r="Q17" s="1098">
        <f>D21</f>
        <v>100</v>
      </c>
      <c r="S17" s="479" t="s">
        <v>71</v>
      </c>
      <c r="T17" s="983">
        <f>F19+I17+L14</f>
        <v>2.1800000000000002</v>
      </c>
      <c r="U17" s="1099">
        <f>G19+M14+J17</f>
        <v>2.1799999999999997</v>
      </c>
      <c r="W17" s="985" t="s">
        <v>95</v>
      </c>
      <c r="X17" s="983">
        <f>F10</f>
        <v>50</v>
      </c>
      <c r="Y17" s="1111">
        <f>G10</f>
        <v>40</v>
      </c>
      <c r="Z17" s="964"/>
      <c r="AE17" s="410"/>
      <c r="AF17" s="414"/>
      <c r="AG17" s="205"/>
      <c r="AH17" s="175"/>
      <c r="AI17" s="205"/>
      <c r="AJ17" s="175"/>
      <c r="AK17" s="175"/>
      <c r="AL17" s="175"/>
      <c r="AM17" s="175"/>
      <c r="AU17" s="205"/>
      <c r="AV17" s="194"/>
    </row>
    <row r="18" spans="2:48">
      <c r="B18" s="486"/>
      <c r="C18" s="334" t="s">
        <v>234</v>
      </c>
      <c r="D18" s="848"/>
      <c r="E18" s="375" t="s">
        <v>106</v>
      </c>
      <c r="F18" s="505">
        <v>0.01</v>
      </c>
      <c r="G18" s="523">
        <v>0.01</v>
      </c>
      <c r="H18" s="351" t="s">
        <v>92</v>
      </c>
      <c r="I18" s="470">
        <v>5.67</v>
      </c>
      <c r="J18" s="443">
        <v>5.67</v>
      </c>
      <c r="K18" s="902"/>
      <c r="L18" s="11"/>
      <c r="M18" s="91"/>
      <c r="O18" s="982" t="s">
        <v>413</v>
      </c>
      <c r="P18" s="990">
        <f>D14</f>
        <v>200</v>
      </c>
      <c r="Q18" s="991">
        <f>D14</f>
        <v>200</v>
      </c>
      <c r="S18" s="479" t="s">
        <v>214</v>
      </c>
      <c r="T18" s="992">
        <f>I13</f>
        <v>3</v>
      </c>
      <c r="U18" s="1099">
        <f>J13</f>
        <v>3</v>
      </c>
      <c r="W18" s="993" t="s">
        <v>414</v>
      </c>
      <c r="X18" s="1005">
        <f>SUM(X11:X17)</f>
        <v>236.21</v>
      </c>
      <c r="Y18" s="1112">
        <f>SUM(Y11:Y17)</f>
        <v>171.31</v>
      </c>
      <c r="Z18" s="910">
        <f>F10+F11+F13+F14+F16+F21+I14+I15+L15+L26</f>
        <v>236.20999999999998</v>
      </c>
      <c r="AA18" s="1102">
        <f>G10+G11+G13+G14+G16+J14+M26+J15+M15+G21</f>
        <v>171.30999999999997</v>
      </c>
      <c r="AE18" s="410"/>
      <c r="AF18" s="169"/>
      <c r="AG18" s="205"/>
      <c r="AH18" s="175"/>
      <c r="AI18" s="205"/>
      <c r="AJ18" s="175"/>
      <c r="AK18" s="175"/>
      <c r="AL18" s="175"/>
      <c r="AM18" s="175"/>
      <c r="AU18" s="205"/>
      <c r="AV18" s="187"/>
    </row>
    <row r="19" spans="2:48" ht="15.75" thickBot="1">
      <c r="B19" s="849" t="s">
        <v>185</v>
      </c>
      <c r="C19" s="525" t="s">
        <v>184</v>
      </c>
      <c r="D19" s="481">
        <v>200</v>
      </c>
      <c r="E19" s="375" t="s">
        <v>71</v>
      </c>
      <c r="F19" s="505">
        <v>1.5</v>
      </c>
      <c r="G19" s="523">
        <v>1.5</v>
      </c>
      <c r="H19" s="74"/>
      <c r="I19" s="38"/>
      <c r="J19" s="38"/>
      <c r="K19" s="903"/>
      <c r="L19" s="38"/>
      <c r="M19" s="94"/>
      <c r="O19" s="989" t="s">
        <v>415</v>
      </c>
      <c r="P19" s="978">
        <f>I10</f>
        <v>129.62</v>
      </c>
      <c r="Q19" s="980">
        <f>J10</f>
        <v>105</v>
      </c>
      <c r="S19" s="479" t="s">
        <v>416</v>
      </c>
      <c r="T19" s="983">
        <f>F18+L13</f>
        <v>1.03E-2</v>
      </c>
      <c r="U19" s="1099">
        <f>G18+M13</f>
        <v>1.03E-2</v>
      </c>
      <c r="Y19" s="91"/>
      <c r="Z19" s="964"/>
      <c r="AE19" s="415"/>
      <c r="AF19" s="173"/>
      <c r="AG19" s="205"/>
      <c r="AH19" s="175"/>
      <c r="AI19" s="205"/>
      <c r="AJ19" s="175"/>
      <c r="AK19" s="175"/>
      <c r="AL19" s="175"/>
      <c r="AM19" s="175"/>
      <c r="AU19" s="205"/>
      <c r="AV19" s="175"/>
    </row>
    <row r="20" spans="2:48" ht="15.75" thickBot="1">
      <c r="B20" s="837" t="s">
        <v>232</v>
      </c>
      <c r="C20" s="838" t="s">
        <v>230</v>
      </c>
      <c r="D20" s="598">
        <v>60</v>
      </c>
      <c r="E20" s="375" t="s">
        <v>102</v>
      </c>
      <c r="F20" s="470">
        <v>200</v>
      </c>
      <c r="G20" s="475">
        <v>200</v>
      </c>
      <c r="H20" s="780" t="s">
        <v>230</v>
      </c>
      <c r="I20" s="504"/>
      <c r="J20" s="504"/>
      <c r="K20" s="159" t="s">
        <v>172</v>
      </c>
      <c r="L20" s="88"/>
      <c r="M20" s="69"/>
      <c r="O20" s="982" t="s">
        <v>78</v>
      </c>
      <c r="P20" s="990">
        <f>F26</f>
        <v>200</v>
      </c>
      <c r="Q20" s="1099">
        <f>G26</f>
        <v>200</v>
      </c>
      <c r="S20" s="819"/>
      <c r="T20" s="996"/>
      <c r="U20" s="980"/>
      <c r="Y20" s="91"/>
      <c r="Z20" s="964"/>
      <c r="AE20" s="205"/>
      <c r="AF20" s="169"/>
      <c r="AG20" s="175"/>
      <c r="AH20" s="175"/>
      <c r="AI20" s="205"/>
      <c r="AJ20" s="175"/>
      <c r="AK20" s="175"/>
      <c r="AL20" s="175"/>
      <c r="AM20" s="175"/>
      <c r="AU20" s="205"/>
      <c r="AV20" s="187"/>
    </row>
    <row r="21" spans="2:48" ht="15.75" thickBot="1">
      <c r="B21" s="850" t="s">
        <v>13</v>
      </c>
      <c r="C21" s="525" t="s">
        <v>209</v>
      </c>
      <c r="D21" s="481">
        <v>100</v>
      </c>
      <c r="E21" s="375" t="s">
        <v>303</v>
      </c>
      <c r="F21" s="470">
        <v>1.5</v>
      </c>
      <c r="G21" s="475">
        <v>1.5</v>
      </c>
      <c r="H21" s="651" t="s">
        <v>148</v>
      </c>
      <c r="I21" s="118" t="s">
        <v>149</v>
      </c>
      <c r="J21" s="617" t="s">
        <v>150</v>
      </c>
      <c r="K21" s="117" t="s">
        <v>148</v>
      </c>
      <c r="L21" s="118" t="s">
        <v>149</v>
      </c>
      <c r="M21" s="343" t="s">
        <v>150</v>
      </c>
      <c r="O21" s="74"/>
      <c r="P21" s="38"/>
      <c r="Q21" s="38"/>
      <c r="R21" s="38"/>
      <c r="S21" s="38"/>
      <c r="T21" s="38"/>
      <c r="U21" s="38"/>
      <c r="V21" s="38"/>
      <c r="W21" s="38"/>
      <c r="X21" s="38"/>
      <c r="Y21" s="94"/>
      <c r="Z21" s="964"/>
      <c r="AE21" s="205"/>
      <c r="AF21" s="175"/>
      <c r="AG21" s="175"/>
      <c r="AH21" s="175"/>
      <c r="AI21" s="169"/>
      <c r="AJ21" s="169"/>
      <c r="AK21" s="175"/>
      <c r="AL21" s="175"/>
      <c r="AM21" s="175"/>
      <c r="AU21" s="175"/>
      <c r="AV21" s="175"/>
    </row>
    <row r="22" spans="2:48" ht="15.75" thickBot="1">
      <c r="B22" s="171"/>
      <c r="C22" s="851"/>
      <c r="D22" s="170"/>
      <c r="H22" s="215" t="s">
        <v>231</v>
      </c>
      <c r="I22" s="690">
        <v>30</v>
      </c>
      <c r="J22" s="526">
        <v>30</v>
      </c>
      <c r="K22" s="211" t="s">
        <v>85</v>
      </c>
      <c r="L22" s="210">
        <v>40</v>
      </c>
      <c r="M22" s="231">
        <v>40</v>
      </c>
      <c r="Z22" s="175"/>
      <c r="AE22" s="175"/>
      <c r="AF22" s="175"/>
      <c r="AG22" s="175"/>
      <c r="AH22" s="175"/>
      <c r="AI22" s="169"/>
      <c r="AJ22" s="175"/>
      <c r="AK22" s="175"/>
      <c r="AL22" s="175"/>
      <c r="AM22" s="175"/>
      <c r="AU22" s="175"/>
      <c r="AV22" s="175"/>
    </row>
    <row r="23" spans="2:48" ht="16.5" thickBot="1">
      <c r="B23" s="80"/>
      <c r="C23" s="852"/>
      <c r="D23" s="91"/>
      <c r="E23" s="185" t="s">
        <v>184</v>
      </c>
      <c r="F23" s="198"/>
      <c r="G23" s="181"/>
      <c r="H23" s="476" t="s">
        <v>278</v>
      </c>
      <c r="I23" s="472">
        <v>20.68</v>
      </c>
      <c r="J23" s="475">
        <v>20</v>
      </c>
      <c r="K23" s="375" t="s">
        <v>102</v>
      </c>
      <c r="L23" s="470">
        <v>240</v>
      </c>
      <c r="M23" s="475"/>
      <c r="W23" s="29"/>
      <c r="X23" s="29"/>
      <c r="Y23" s="997"/>
      <c r="Z23" s="175"/>
      <c r="AE23" s="175"/>
      <c r="AF23" s="175"/>
      <c r="AG23" s="175"/>
      <c r="AH23" s="175"/>
      <c r="AI23" s="175"/>
      <c r="AJ23" s="175"/>
      <c r="AK23" s="175"/>
      <c r="AL23" s="175"/>
      <c r="AM23" s="175"/>
      <c r="AU23" s="175"/>
      <c r="AV23" s="175"/>
    </row>
    <row r="24" spans="2:48" ht="16.5" thickBot="1">
      <c r="B24" s="80"/>
      <c r="C24" s="852"/>
      <c r="D24" s="91"/>
      <c r="E24" s="651" t="s">
        <v>148</v>
      </c>
      <c r="F24" s="118" t="s">
        <v>149</v>
      </c>
      <c r="G24" s="233" t="s">
        <v>150</v>
      </c>
      <c r="H24" s="356" t="s">
        <v>103</v>
      </c>
      <c r="I24" s="472">
        <v>10</v>
      </c>
      <c r="J24" s="475">
        <v>10</v>
      </c>
      <c r="K24" s="351" t="s">
        <v>103</v>
      </c>
      <c r="L24" s="470">
        <v>5.73</v>
      </c>
      <c r="M24" s="527">
        <v>5.73</v>
      </c>
      <c r="O24" s="970" t="s">
        <v>217</v>
      </c>
      <c r="P24" s="971"/>
      <c r="Q24" s="971"/>
      <c r="R24" s="538"/>
      <c r="S24" s="51"/>
      <c r="T24" s="51"/>
      <c r="U24" s="51"/>
      <c r="V24" s="51"/>
      <c r="W24" s="51"/>
      <c r="X24" s="51"/>
      <c r="Y24" s="64"/>
      <c r="Z24" s="390"/>
      <c r="AB24" s="407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U24" s="175"/>
      <c r="AV24" s="175"/>
    </row>
    <row r="25" spans="2:48" ht="16.5" thickBot="1">
      <c r="B25" s="80"/>
      <c r="C25" s="852"/>
      <c r="D25" s="91"/>
      <c r="E25" s="215" t="s">
        <v>184</v>
      </c>
      <c r="F25" s="224">
        <v>4</v>
      </c>
      <c r="G25" s="227">
        <v>4</v>
      </c>
      <c r="K25" s="1715" t="s">
        <v>287</v>
      </c>
      <c r="L25" s="513"/>
      <c r="M25" s="668"/>
      <c r="O25" s="972" t="s">
        <v>148</v>
      </c>
      <c r="P25" s="998" t="s">
        <v>149</v>
      </c>
      <c r="Q25" s="999" t="s">
        <v>150</v>
      </c>
      <c r="R25" s="88"/>
      <c r="S25" s="975" t="s">
        <v>148</v>
      </c>
      <c r="T25" s="975" t="s">
        <v>149</v>
      </c>
      <c r="U25" s="976" t="s">
        <v>150</v>
      </c>
      <c r="V25" s="88"/>
      <c r="W25" s="975" t="s">
        <v>148</v>
      </c>
      <c r="X25" s="975" t="s">
        <v>149</v>
      </c>
      <c r="Y25" s="976" t="s">
        <v>150</v>
      </c>
      <c r="Z25" s="348"/>
      <c r="AB25" s="392"/>
      <c r="AC25" s="392"/>
      <c r="AD25" s="175"/>
      <c r="AE25" s="408"/>
      <c r="AF25" s="175"/>
      <c r="AG25" s="175"/>
      <c r="AH25" s="162"/>
      <c r="AI25" s="175"/>
      <c r="AJ25" s="175"/>
      <c r="AK25" s="175"/>
      <c r="AL25" s="175"/>
      <c r="AM25" s="175"/>
      <c r="AU25" s="175"/>
      <c r="AV25" s="175"/>
    </row>
    <row r="26" spans="2:48">
      <c r="B26" s="80"/>
      <c r="C26" s="852"/>
      <c r="D26" s="91"/>
      <c r="E26" s="356" t="s">
        <v>78</v>
      </c>
      <c r="F26" s="470">
        <v>200</v>
      </c>
      <c r="G26" s="473">
        <v>200</v>
      </c>
      <c r="K26" s="356" t="s">
        <v>288</v>
      </c>
      <c r="L26" s="470">
        <v>100</v>
      </c>
      <c r="M26" s="527">
        <v>60</v>
      </c>
      <c r="O26" s="977" t="s">
        <v>259</v>
      </c>
      <c r="P26" s="978">
        <f>D39</f>
        <v>50</v>
      </c>
      <c r="Q26" s="1109">
        <f>D39</f>
        <v>50</v>
      </c>
      <c r="R26" s="11"/>
      <c r="S26" s="1000" t="s">
        <v>103</v>
      </c>
      <c r="T26" s="983">
        <f>F36+F44+I50+L38</f>
        <v>12.4</v>
      </c>
      <c r="U26" s="1104">
        <f>G36+G44+J50+M38</f>
        <v>12.4</v>
      </c>
      <c r="V26" s="11"/>
      <c r="W26" s="981" t="s">
        <v>409</v>
      </c>
      <c r="X26" s="165"/>
      <c r="Y26" s="166"/>
      <c r="Z26" s="175"/>
      <c r="AB26" s="180"/>
      <c r="AC26" s="175"/>
      <c r="AD26" s="205"/>
      <c r="AE26" s="175"/>
      <c r="AF26" s="205"/>
      <c r="AG26" s="175"/>
      <c r="AH26" s="173"/>
      <c r="AI26" s="175"/>
      <c r="AJ26" s="175"/>
      <c r="AK26" s="175"/>
      <c r="AL26" s="175"/>
      <c r="AM26" s="175"/>
      <c r="AU26" s="175"/>
      <c r="AV26" s="175"/>
    </row>
    <row r="27" spans="2:48" ht="18.75" customHeight="1">
      <c r="B27" s="80"/>
      <c r="C27" s="852"/>
      <c r="D27" s="91"/>
      <c r="E27" s="351" t="s">
        <v>67</v>
      </c>
      <c r="F27" s="470">
        <v>5</v>
      </c>
      <c r="G27" s="473">
        <v>5</v>
      </c>
      <c r="K27" s="80"/>
      <c r="L27" s="11"/>
      <c r="M27" s="91"/>
      <c r="O27" s="982" t="s">
        <v>258</v>
      </c>
      <c r="P27" s="983">
        <f>I46+D38+L49</f>
        <v>87.2</v>
      </c>
      <c r="Q27" s="1113">
        <f>J46+D38+M49</f>
        <v>87.2</v>
      </c>
      <c r="R27" s="11"/>
      <c r="S27" s="479" t="s">
        <v>112</v>
      </c>
      <c r="T27" s="983">
        <f>I40+L47</f>
        <v>12.2</v>
      </c>
      <c r="U27" s="1104">
        <f>J40+M47</f>
        <v>12.2</v>
      </c>
      <c r="V27" s="11"/>
      <c r="W27" s="717" t="s">
        <v>417</v>
      </c>
      <c r="X27" s="983">
        <f>F47</f>
        <v>123.2</v>
      </c>
      <c r="Y27" s="1117">
        <f>G47</f>
        <v>80</v>
      </c>
      <c r="Z27" s="175"/>
      <c r="AB27" s="180"/>
      <c r="AC27" s="175"/>
      <c r="AD27" s="205"/>
      <c r="AE27" s="175"/>
      <c r="AF27" s="205"/>
      <c r="AG27" s="175"/>
      <c r="AH27" s="173"/>
      <c r="AI27" s="175"/>
      <c r="AJ27" s="175"/>
      <c r="AK27" s="175"/>
      <c r="AL27" s="175"/>
      <c r="AM27" s="175"/>
      <c r="AU27" s="175"/>
      <c r="AV27" s="175"/>
    </row>
    <row r="28" spans="2:48" ht="14.25" customHeight="1" thickBot="1">
      <c r="B28" s="74"/>
      <c r="C28" s="853"/>
      <c r="D28" s="94"/>
      <c r="E28" s="383" t="s">
        <v>102</v>
      </c>
      <c r="F28" s="394">
        <v>20</v>
      </c>
      <c r="G28" s="358">
        <v>20</v>
      </c>
      <c r="H28" s="38"/>
      <c r="I28" s="38"/>
      <c r="J28" s="38"/>
      <c r="K28" s="172"/>
      <c r="L28" s="446"/>
      <c r="M28" s="445"/>
      <c r="O28" s="982" t="s">
        <v>99</v>
      </c>
      <c r="P28" s="983">
        <f>L33</f>
        <v>1.31</v>
      </c>
      <c r="Q28" s="1109">
        <f>M33</f>
        <v>1.31</v>
      </c>
      <c r="R28" s="11"/>
      <c r="S28" s="986" t="s">
        <v>411</v>
      </c>
      <c r="T28" s="1001">
        <f>X38</f>
        <v>0.17249999999999999</v>
      </c>
      <c r="U28" s="1106">
        <f>J37+J48</f>
        <v>6.9</v>
      </c>
      <c r="V28" s="11"/>
      <c r="W28" s="717" t="s">
        <v>133</v>
      </c>
      <c r="X28" s="983">
        <f>L35</f>
        <v>2.06</v>
      </c>
      <c r="Y28" s="1115">
        <f>M35</f>
        <v>2.06</v>
      </c>
      <c r="Z28" s="175"/>
      <c r="AB28" s="410"/>
      <c r="AC28" s="176"/>
      <c r="AD28" s="205"/>
      <c r="AE28" s="175"/>
      <c r="AF28" s="205"/>
      <c r="AG28" s="175"/>
      <c r="AH28" s="173"/>
      <c r="AI28" s="175"/>
      <c r="AJ28" s="175"/>
      <c r="AK28" s="175"/>
      <c r="AL28" s="175"/>
      <c r="AM28" s="175"/>
      <c r="AU28" s="175"/>
      <c r="AV28" s="175"/>
    </row>
    <row r="29" spans="2:48" ht="15" customHeight="1">
      <c r="B29" s="156"/>
      <c r="O29" s="982" t="s">
        <v>353</v>
      </c>
      <c r="P29" s="983">
        <f>F33</f>
        <v>20</v>
      </c>
      <c r="Q29" s="1109">
        <f>G33</f>
        <v>20</v>
      </c>
      <c r="R29" s="11"/>
      <c r="S29" s="479" t="s">
        <v>67</v>
      </c>
      <c r="T29" s="1002">
        <f>F52</f>
        <v>10</v>
      </c>
      <c r="U29" s="1104">
        <f>G52</f>
        <v>10</v>
      </c>
      <c r="V29" s="11"/>
      <c r="W29" s="985" t="s">
        <v>257</v>
      </c>
      <c r="X29" s="983">
        <f>I35</f>
        <v>2</v>
      </c>
      <c r="Y29" s="1115">
        <f>J35</f>
        <v>2</v>
      </c>
      <c r="Z29" s="175"/>
      <c r="AB29" s="410"/>
      <c r="AC29" s="417"/>
      <c r="AD29" s="205"/>
      <c r="AE29" s="175"/>
      <c r="AF29" s="175"/>
      <c r="AG29" s="175"/>
      <c r="AH29" s="169"/>
      <c r="AI29" s="175"/>
      <c r="AJ29" s="175"/>
      <c r="AK29" s="175"/>
      <c r="AL29" s="175"/>
      <c r="AM29" s="175"/>
      <c r="AU29" s="175"/>
      <c r="AV29" s="175"/>
    </row>
    <row r="30" spans="2:48" ht="15.75" customHeight="1" thickBot="1">
      <c r="B30" s="1615" t="s">
        <v>269</v>
      </c>
      <c r="O30" s="508" t="s">
        <v>61</v>
      </c>
      <c r="P30" s="1003">
        <f>F43</f>
        <v>117.34</v>
      </c>
      <c r="Q30" s="1114">
        <f>G43</f>
        <v>88</v>
      </c>
      <c r="R30" s="11"/>
      <c r="S30" s="479" t="s">
        <v>69</v>
      </c>
      <c r="T30" s="983">
        <f>F50</f>
        <v>1.1000000000000001</v>
      </c>
      <c r="U30" s="1104">
        <f>G50</f>
        <v>1.1000000000000001</v>
      </c>
      <c r="V30" s="11"/>
      <c r="W30" s="985" t="s">
        <v>109</v>
      </c>
      <c r="X30" s="983">
        <f>F35+I34+I49+L37</f>
        <v>45.64</v>
      </c>
      <c r="Y30" s="1116">
        <f>G35+J34+J49+M37</f>
        <v>40.064</v>
      </c>
      <c r="Z30" s="175"/>
      <c r="AB30" s="180"/>
      <c r="AC30" s="175"/>
      <c r="AD30" s="205"/>
      <c r="AE30" s="175"/>
      <c r="AF30" s="205"/>
      <c r="AG30" s="175"/>
      <c r="AH30" s="169"/>
      <c r="AI30" s="175"/>
      <c r="AJ30" s="175"/>
      <c r="AK30" s="175"/>
      <c r="AL30" s="175"/>
      <c r="AM30" s="175"/>
      <c r="AU30" s="175"/>
      <c r="AV30" s="175"/>
    </row>
    <row r="31" spans="2:48" ht="12.75" customHeight="1" thickBot="1">
      <c r="B31" s="1587" t="s">
        <v>217</v>
      </c>
      <c r="C31" s="88"/>
      <c r="D31" s="535"/>
      <c r="E31" s="197" t="s">
        <v>294</v>
      </c>
      <c r="F31" s="198"/>
      <c r="G31" s="181"/>
      <c r="H31" s="537" t="s">
        <v>295</v>
      </c>
      <c r="I31" s="51"/>
      <c r="J31" s="51"/>
      <c r="K31" s="538" t="s">
        <v>296</v>
      </c>
      <c r="L31" s="51"/>
      <c r="M31" s="64"/>
      <c r="O31" s="977" t="s">
        <v>260</v>
      </c>
      <c r="P31" s="1004">
        <f>X32</f>
        <v>192.24</v>
      </c>
      <c r="Q31" s="1119">
        <f>Y32</f>
        <v>139.59399999999999</v>
      </c>
      <c r="R31" s="11"/>
      <c r="S31" s="979" t="s">
        <v>71</v>
      </c>
      <c r="T31" s="978">
        <f>F38+I39+L41+L45</f>
        <v>3.0600000000000005</v>
      </c>
      <c r="U31" s="1099">
        <f>G38+M41+M45+J39</f>
        <v>3.06</v>
      </c>
      <c r="V31" s="11"/>
      <c r="W31" s="985" t="s">
        <v>88</v>
      </c>
      <c r="X31" s="983">
        <f>F34+L39</f>
        <v>19.34</v>
      </c>
      <c r="Y31" s="1115">
        <f>G34+M39</f>
        <v>15.469999999999999</v>
      </c>
      <c r="Z31" s="175"/>
      <c r="AB31" s="410"/>
      <c r="AC31" s="175"/>
      <c r="AD31" s="169"/>
      <c r="AE31" s="175"/>
      <c r="AF31" s="205"/>
      <c r="AG31" s="175"/>
      <c r="AH31" s="169"/>
      <c r="AI31" s="175"/>
      <c r="AJ31" s="175"/>
      <c r="AK31" s="175"/>
      <c r="AL31" s="175"/>
      <c r="AM31" s="175"/>
      <c r="AU31" s="175"/>
      <c r="AV31" s="175"/>
    </row>
    <row r="32" spans="2:48" ht="13.5" customHeight="1" thickBot="1">
      <c r="B32" s="107"/>
      <c r="C32" s="285" t="s">
        <v>233</v>
      </c>
      <c r="D32" s="69"/>
      <c r="E32" s="267" t="s">
        <v>148</v>
      </c>
      <c r="F32" s="268" t="s">
        <v>149</v>
      </c>
      <c r="G32" s="269" t="s">
        <v>150</v>
      </c>
      <c r="H32" s="604" t="s">
        <v>148</v>
      </c>
      <c r="I32" s="123" t="s">
        <v>149</v>
      </c>
      <c r="J32" s="229" t="s">
        <v>150</v>
      </c>
      <c r="K32" s="539" t="s">
        <v>148</v>
      </c>
      <c r="L32" s="118" t="s">
        <v>149</v>
      </c>
      <c r="M32" s="233" t="s">
        <v>150</v>
      </c>
      <c r="O32" s="989" t="s">
        <v>274</v>
      </c>
      <c r="P32" s="983">
        <f>D45</f>
        <v>80</v>
      </c>
      <c r="Q32" s="1109">
        <f>D45</f>
        <v>80</v>
      </c>
      <c r="R32" s="11"/>
      <c r="S32" s="479" t="s">
        <v>416</v>
      </c>
      <c r="T32" s="988">
        <f>F37+L40</f>
        <v>0.03</v>
      </c>
      <c r="U32" s="1099">
        <f>G37+M40</f>
        <v>0.03</v>
      </c>
      <c r="V32" s="11"/>
      <c r="W32" s="993" t="s">
        <v>414</v>
      </c>
      <c r="X32" s="1005">
        <f>SUM(X27:X31)</f>
        <v>192.24</v>
      </c>
      <c r="Y32" s="1006">
        <f>SUM(Y27:Y31)</f>
        <v>139.59399999999999</v>
      </c>
      <c r="Z32" s="387">
        <f>F34+F35+F47+I34+I35+I49+L35+L37+L39+L42</f>
        <v>192.23999999999998</v>
      </c>
      <c r="AA32" s="1120">
        <f>+G34+G35+J34+J35+M35+M37+M39+M42+G47+J49</f>
        <v>139.59399999999999</v>
      </c>
      <c r="AB32" s="410"/>
      <c r="AC32" s="176"/>
      <c r="AD32" s="205"/>
      <c r="AE32" s="175"/>
      <c r="AF32" s="205"/>
      <c r="AG32" s="175"/>
      <c r="AH32" s="169"/>
      <c r="AI32" s="175"/>
      <c r="AJ32" s="175"/>
      <c r="AK32" s="175"/>
      <c r="AL32" s="175"/>
      <c r="AM32" s="175"/>
      <c r="AU32" s="175"/>
      <c r="AV32" s="175"/>
    </row>
    <row r="33" spans="1:57">
      <c r="B33" s="908" t="s">
        <v>495</v>
      </c>
      <c r="C33" s="1124" t="s">
        <v>294</v>
      </c>
      <c r="D33" s="909">
        <v>250</v>
      </c>
      <c r="E33" s="211" t="s">
        <v>353</v>
      </c>
      <c r="F33" s="335">
        <v>20</v>
      </c>
      <c r="G33" s="540">
        <v>20</v>
      </c>
      <c r="H33" s="541" t="s">
        <v>297</v>
      </c>
      <c r="I33" s="213">
        <v>122.67</v>
      </c>
      <c r="J33" s="542">
        <v>86</v>
      </c>
      <c r="K33" s="426" t="s">
        <v>298</v>
      </c>
      <c r="L33" s="213">
        <v>1.31</v>
      </c>
      <c r="M33" s="225">
        <v>1.31</v>
      </c>
      <c r="O33" s="982" t="s">
        <v>413</v>
      </c>
      <c r="P33" s="990">
        <f>D37</f>
        <v>200</v>
      </c>
      <c r="Q33" s="980">
        <f>D37</f>
        <v>200</v>
      </c>
      <c r="R33" s="11"/>
      <c r="S33" s="819" t="s">
        <v>138</v>
      </c>
      <c r="T33" s="978">
        <f>I38+L46</f>
        <v>19</v>
      </c>
      <c r="U33" s="1118">
        <f>J38+M46</f>
        <v>19</v>
      </c>
      <c r="V33" s="11"/>
      <c r="W33" s="11"/>
      <c r="X33" s="11"/>
      <c r="Y33" s="91"/>
      <c r="Z33" s="244"/>
      <c r="AB33" s="410"/>
      <c r="AC33" s="411"/>
      <c r="AD33" s="205"/>
      <c r="AE33" s="175"/>
      <c r="AF33" s="205"/>
      <c r="AG33" s="175"/>
      <c r="AH33" s="169"/>
      <c r="AI33" s="175"/>
      <c r="AJ33" s="175"/>
      <c r="AK33" s="175"/>
      <c r="AL33" s="175"/>
      <c r="AM33" s="175"/>
      <c r="AU33" s="175"/>
      <c r="AV33" s="175"/>
    </row>
    <row r="34" spans="1:57" ht="15" customHeight="1">
      <c r="B34" s="592" t="s">
        <v>299</v>
      </c>
      <c r="C34" s="359" t="s">
        <v>300</v>
      </c>
      <c r="D34" s="584" t="s">
        <v>382</v>
      </c>
      <c r="E34" s="351" t="s">
        <v>88</v>
      </c>
      <c r="F34" s="522">
        <v>12.5</v>
      </c>
      <c r="G34" s="523">
        <v>10</v>
      </c>
      <c r="H34" s="508" t="s">
        <v>189</v>
      </c>
      <c r="I34" s="505">
        <v>20</v>
      </c>
      <c r="J34" s="377">
        <v>18</v>
      </c>
      <c r="K34" s="483" t="s">
        <v>102</v>
      </c>
      <c r="L34" s="505">
        <v>13.15</v>
      </c>
      <c r="M34" s="518">
        <v>13.15</v>
      </c>
      <c r="O34" s="1007" t="s">
        <v>384</v>
      </c>
      <c r="P34" s="1003">
        <f>I45</f>
        <v>78.05</v>
      </c>
      <c r="Q34" s="980">
        <f>J45</f>
        <v>43.75</v>
      </c>
      <c r="R34" s="11"/>
      <c r="S34" s="11"/>
      <c r="T34" s="11"/>
      <c r="U34" s="11"/>
      <c r="V34" s="11"/>
      <c r="W34" s="11"/>
      <c r="X34" s="11"/>
      <c r="Y34" s="91"/>
      <c r="Z34" s="244"/>
      <c r="AB34" s="410"/>
      <c r="AC34" s="175"/>
      <c r="AD34" s="403"/>
      <c r="AE34" s="175"/>
      <c r="AF34" s="205"/>
      <c r="AG34" s="175"/>
      <c r="AH34" s="169"/>
      <c r="AI34" s="175"/>
      <c r="AJ34" s="175"/>
      <c r="AK34" s="175"/>
      <c r="AL34" s="175"/>
      <c r="AM34" s="175"/>
      <c r="AU34" s="175"/>
      <c r="AV34" s="175"/>
    </row>
    <row r="35" spans="1:57" ht="13.5" customHeight="1">
      <c r="B35" s="593" t="s">
        <v>280</v>
      </c>
      <c r="C35" s="1100" t="s">
        <v>186</v>
      </c>
      <c r="D35" s="599" t="s">
        <v>379</v>
      </c>
      <c r="E35" s="351" t="s">
        <v>189</v>
      </c>
      <c r="F35" s="522">
        <v>12</v>
      </c>
      <c r="G35" s="523">
        <v>10</v>
      </c>
      <c r="H35" s="544" t="s">
        <v>301</v>
      </c>
      <c r="I35" s="522">
        <v>2</v>
      </c>
      <c r="J35" s="545">
        <v>2</v>
      </c>
      <c r="K35" s="483" t="s">
        <v>86</v>
      </c>
      <c r="L35" s="505">
        <v>2.06</v>
      </c>
      <c r="M35" s="518">
        <v>2.06</v>
      </c>
      <c r="O35" s="982" t="s">
        <v>418</v>
      </c>
      <c r="P35" s="1003">
        <f>I33</f>
        <v>122.67</v>
      </c>
      <c r="Q35" s="980">
        <f>J33</f>
        <v>86</v>
      </c>
      <c r="R35" s="11"/>
      <c r="S35" s="11"/>
      <c r="T35" s="11"/>
      <c r="U35" s="11"/>
      <c r="V35" s="11"/>
      <c r="W35" s="1008" t="s">
        <v>419</v>
      </c>
      <c r="X35" s="1009" t="s">
        <v>420</v>
      </c>
      <c r="Y35" s="1010" t="s">
        <v>421</v>
      </c>
      <c r="Z35" s="244"/>
      <c r="AB35" s="410"/>
      <c r="AC35" s="175"/>
      <c r="AD35" s="205"/>
      <c r="AE35" s="175"/>
      <c r="AF35" s="205"/>
      <c r="AG35" s="175"/>
      <c r="AH35" s="169"/>
      <c r="AI35" s="175"/>
      <c r="AJ35" s="175"/>
      <c r="AK35" s="175"/>
      <c r="AL35" s="175"/>
      <c r="AM35" s="175"/>
      <c r="AU35" s="175"/>
      <c r="AV35" s="175"/>
    </row>
    <row r="36" spans="1:57">
      <c r="B36" s="594"/>
      <c r="C36" s="879" t="s">
        <v>281</v>
      </c>
      <c r="D36" s="842"/>
      <c r="E36" s="351" t="s">
        <v>103</v>
      </c>
      <c r="F36" s="1161">
        <v>5</v>
      </c>
      <c r="G36" s="523">
        <v>5</v>
      </c>
      <c r="H36" s="508" t="s">
        <v>101</v>
      </c>
      <c r="I36" s="546">
        <v>8</v>
      </c>
      <c r="J36" s="547">
        <v>8</v>
      </c>
      <c r="K36" s="483" t="s">
        <v>120</v>
      </c>
      <c r="L36" s="505">
        <v>1.8</v>
      </c>
      <c r="M36" s="506">
        <v>1.8</v>
      </c>
      <c r="O36" s="982" t="s">
        <v>78</v>
      </c>
      <c r="P36" s="1003">
        <f>F45+I36+I47</f>
        <v>33.1</v>
      </c>
      <c r="Q36" s="984">
        <f>G45+J36+J47</f>
        <v>32.1</v>
      </c>
      <c r="R36" s="11"/>
      <c r="S36" s="11"/>
      <c r="T36" s="11"/>
      <c r="U36" s="11"/>
      <c r="V36" s="11"/>
      <c r="W36" s="717" t="s">
        <v>422</v>
      </c>
      <c r="X36" s="1011">
        <f>Y36/1000/0.04</f>
        <v>0.1</v>
      </c>
      <c r="Y36" s="1012">
        <f>J37</f>
        <v>4</v>
      </c>
      <c r="Z36" s="236"/>
      <c r="AB36" s="410"/>
      <c r="AC36" s="169"/>
      <c r="AD36" s="400"/>
      <c r="AE36" s="175"/>
      <c r="AF36" s="205"/>
      <c r="AG36" s="175"/>
      <c r="AH36" s="169"/>
      <c r="AI36" s="175"/>
      <c r="AJ36" s="175"/>
      <c r="AK36" s="175"/>
      <c r="AL36" s="175"/>
      <c r="AM36" s="175"/>
      <c r="AU36" s="175"/>
      <c r="AV36" s="175"/>
    </row>
    <row r="37" spans="1:57">
      <c r="B37" s="594" t="s">
        <v>9</v>
      </c>
      <c r="C37" s="879" t="s">
        <v>228</v>
      </c>
      <c r="D37" s="702">
        <v>200</v>
      </c>
      <c r="E37" s="360" t="s">
        <v>106</v>
      </c>
      <c r="F37" s="548">
        <v>0.01</v>
      </c>
      <c r="G37" s="549">
        <v>0.01</v>
      </c>
      <c r="H37" s="508" t="s">
        <v>121</v>
      </c>
      <c r="I37" s="551" t="s">
        <v>545</v>
      </c>
      <c r="J37" s="377">
        <v>4</v>
      </c>
      <c r="K37" s="483" t="s">
        <v>128</v>
      </c>
      <c r="L37" s="548">
        <v>1.04</v>
      </c>
      <c r="M37" s="549">
        <v>0.86399999999999999</v>
      </c>
      <c r="O37" s="982" t="s">
        <v>87</v>
      </c>
      <c r="P37" s="1003">
        <f>L36</f>
        <v>1.8</v>
      </c>
      <c r="Q37" s="980">
        <f>M36</f>
        <v>1.8</v>
      </c>
      <c r="R37" s="11"/>
      <c r="S37" s="11"/>
      <c r="T37" s="11"/>
      <c r="U37" s="11"/>
      <c r="V37" s="11"/>
      <c r="W37" s="717" t="s">
        <v>423</v>
      </c>
      <c r="X37" s="1011">
        <f>Y37/1000/0.04</f>
        <v>7.2499999999999995E-2</v>
      </c>
      <c r="Y37" s="1012">
        <f>J48</f>
        <v>2.9</v>
      </c>
      <c r="Z37" s="242"/>
      <c r="AB37" s="410"/>
      <c r="AC37" s="414"/>
      <c r="AD37" s="1121"/>
      <c r="AE37" s="175"/>
      <c r="AF37" s="205"/>
      <c r="AG37" s="175"/>
      <c r="AH37" s="208"/>
      <c r="AI37" s="175"/>
      <c r="AJ37" s="175"/>
      <c r="AK37" s="175"/>
      <c r="AL37" s="175"/>
      <c r="AM37" s="175"/>
    </row>
    <row r="38" spans="1:57" ht="15.75" thickBot="1">
      <c r="B38" s="592" t="s">
        <v>10</v>
      </c>
      <c r="C38" s="359" t="s">
        <v>11</v>
      </c>
      <c r="D38" s="584">
        <v>40</v>
      </c>
      <c r="E38" s="360" t="s">
        <v>105</v>
      </c>
      <c r="F38" s="553">
        <v>1.5</v>
      </c>
      <c r="G38" s="554">
        <v>1.5</v>
      </c>
      <c r="H38" s="508" t="s">
        <v>138</v>
      </c>
      <c r="I38" s="1585">
        <v>12</v>
      </c>
      <c r="J38" s="1586">
        <v>12</v>
      </c>
      <c r="K38" s="483" t="s">
        <v>89</v>
      </c>
      <c r="L38" s="505">
        <v>1.6</v>
      </c>
      <c r="M38" s="506">
        <v>1.6</v>
      </c>
      <c r="O38" s="74"/>
      <c r="P38" s="38"/>
      <c r="Q38" s="38"/>
      <c r="R38" s="38"/>
      <c r="S38" s="38"/>
      <c r="T38" s="38"/>
      <c r="U38" s="38"/>
      <c r="V38" s="38"/>
      <c r="W38" s="1013" t="s">
        <v>424</v>
      </c>
      <c r="X38" s="1014">
        <f>SUM(X36:X37)</f>
        <v>0.17249999999999999</v>
      </c>
      <c r="Y38" s="1015">
        <f>SUM(Y36:Y37)</f>
        <v>6.9</v>
      </c>
      <c r="Z38" s="236"/>
      <c r="AB38" s="410"/>
      <c r="AC38" s="414"/>
      <c r="AD38" s="205"/>
      <c r="AE38" s="175"/>
      <c r="AF38" s="205"/>
      <c r="AG38" s="175"/>
      <c r="AH38" s="175"/>
      <c r="AI38" s="175"/>
      <c r="AJ38" s="175"/>
      <c r="AK38" s="175"/>
      <c r="AL38" s="175"/>
      <c r="AM38" s="175"/>
    </row>
    <row r="39" spans="1:57" ht="15.75" thickBot="1">
      <c r="B39" s="592" t="s">
        <v>10</v>
      </c>
      <c r="C39" s="359" t="s">
        <v>15</v>
      </c>
      <c r="D39" s="584">
        <v>50</v>
      </c>
      <c r="E39" s="512" t="s">
        <v>102</v>
      </c>
      <c r="F39" s="862">
        <v>250</v>
      </c>
      <c r="G39" s="863">
        <v>250</v>
      </c>
      <c r="H39" s="360" t="s">
        <v>105</v>
      </c>
      <c r="I39" s="553">
        <v>0.66</v>
      </c>
      <c r="J39" s="936">
        <v>0.66</v>
      </c>
      <c r="K39" s="521" t="s">
        <v>88</v>
      </c>
      <c r="L39" s="505">
        <v>6.84</v>
      </c>
      <c r="M39" s="506">
        <v>5.47</v>
      </c>
      <c r="Z39" s="236"/>
      <c r="AB39" s="410"/>
      <c r="AC39" s="169"/>
      <c r="AD39" s="205"/>
      <c r="AE39" s="175"/>
      <c r="AF39" s="205"/>
      <c r="AG39" s="175"/>
      <c r="AH39" s="175"/>
      <c r="AI39" s="175"/>
      <c r="AJ39" s="175"/>
      <c r="AK39" s="175"/>
      <c r="AL39" s="175"/>
      <c r="AM39" s="175"/>
      <c r="AU39" s="175"/>
      <c r="AV39" s="175"/>
    </row>
    <row r="40" spans="1:57" ht="16.5" thickBot="1">
      <c r="B40" s="74"/>
      <c r="C40" s="880"/>
      <c r="D40" s="94"/>
      <c r="E40" s="781"/>
      <c r="F40" s="782"/>
      <c r="G40" s="576"/>
      <c r="H40" s="508" t="s">
        <v>112</v>
      </c>
      <c r="I40" s="505">
        <v>8</v>
      </c>
      <c r="J40" s="377">
        <v>8</v>
      </c>
      <c r="K40" s="483" t="s">
        <v>106</v>
      </c>
      <c r="L40" s="555">
        <v>0.02</v>
      </c>
      <c r="M40" s="556">
        <v>0.02</v>
      </c>
      <c r="O40" s="970" t="s">
        <v>218</v>
      </c>
      <c r="P40" s="971"/>
      <c r="Q40" s="971"/>
      <c r="R40" s="538"/>
      <c r="S40" s="51"/>
      <c r="T40" s="51"/>
      <c r="U40" s="51"/>
      <c r="V40" s="51"/>
      <c r="W40" s="51"/>
      <c r="X40" s="51"/>
      <c r="Y40" s="64"/>
      <c r="Z40" s="242"/>
      <c r="AB40" s="205"/>
      <c r="AC40" s="173"/>
      <c r="AD40" s="205"/>
      <c r="AE40" s="175"/>
      <c r="AF40" s="205"/>
      <c r="AG40" s="175"/>
      <c r="AH40" s="175"/>
      <c r="AI40" s="175"/>
      <c r="AJ40" s="175"/>
      <c r="AK40" s="175"/>
      <c r="AL40" s="175"/>
      <c r="AM40" s="175"/>
      <c r="AU40" s="205"/>
      <c r="AV40" s="187"/>
    </row>
    <row r="41" spans="1:57" ht="15.75" thickBot="1">
      <c r="B41" s="596"/>
      <c r="C41" s="1125" t="s">
        <v>234</v>
      </c>
      <c r="D41" s="585"/>
      <c r="E41" s="581" t="s">
        <v>302</v>
      </c>
      <c r="F41" s="51"/>
      <c r="G41" s="51"/>
      <c r="H41" s="349"/>
      <c r="I41" s="350"/>
      <c r="J41" s="350"/>
      <c r="K41" s="483" t="s">
        <v>71</v>
      </c>
      <c r="L41" s="558">
        <v>0.2</v>
      </c>
      <c r="M41" s="524">
        <v>0.2</v>
      </c>
      <c r="O41" s="972" t="s">
        <v>148</v>
      </c>
      <c r="P41" s="998" t="s">
        <v>149</v>
      </c>
      <c r="Q41" s="999" t="s">
        <v>150</v>
      </c>
      <c r="R41" s="88"/>
      <c r="S41" s="975" t="s">
        <v>148</v>
      </c>
      <c r="T41" s="975" t="s">
        <v>149</v>
      </c>
      <c r="U41" s="974" t="s">
        <v>150</v>
      </c>
      <c r="V41" s="88"/>
      <c r="W41" s="975" t="s">
        <v>148</v>
      </c>
      <c r="X41" s="975" t="s">
        <v>149</v>
      </c>
      <c r="Y41" s="976" t="s">
        <v>150</v>
      </c>
      <c r="Z41" s="964"/>
      <c r="AB41" s="175"/>
      <c r="AC41" s="169"/>
      <c r="AD41" s="175"/>
      <c r="AE41" s="175"/>
      <c r="AF41" s="205"/>
      <c r="AG41" s="175"/>
      <c r="AH41" s="175"/>
      <c r="AI41" s="175"/>
      <c r="AJ41" s="175"/>
      <c r="AK41" s="175"/>
      <c r="AL41" s="175"/>
      <c r="AM41" s="175"/>
      <c r="AU41" s="205"/>
      <c r="AV41" s="187"/>
    </row>
    <row r="42" spans="1:57" ht="15.75" thickBot="1">
      <c r="B42" s="595" t="s">
        <v>552</v>
      </c>
      <c r="C42" s="1126" t="s">
        <v>245</v>
      </c>
      <c r="D42" s="586">
        <v>100</v>
      </c>
      <c r="E42" s="539" t="s">
        <v>148</v>
      </c>
      <c r="F42" s="118" t="s">
        <v>149</v>
      </c>
      <c r="G42" s="617" t="s">
        <v>150</v>
      </c>
      <c r="H42" s="74"/>
      <c r="I42" s="38"/>
      <c r="J42" s="38"/>
      <c r="K42" s="366"/>
      <c r="L42" s="675"/>
      <c r="M42" s="935"/>
      <c r="O42" s="977" t="s">
        <v>259</v>
      </c>
      <c r="P42" s="978">
        <f>D67</f>
        <v>50</v>
      </c>
      <c r="Q42" s="1109">
        <f>D67</f>
        <v>50</v>
      </c>
      <c r="R42" s="11"/>
      <c r="S42" s="1604" t="s">
        <v>411</v>
      </c>
      <c r="T42" s="1078">
        <f>U42/1000/0.04</f>
        <v>0.19</v>
      </c>
      <c r="U42" s="1142">
        <f>J65</f>
        <v>7.6</v>
      </c>
      <c r="V42" s="11"/>
      <c r="W42" s="1196" t="s">
        <v>409</v>
      </c>
      <c r="X42" s="164"/>
      <c r="Y42" s="167"/>
      <c r="Z42" s="964"/>
      <c r="AB42" s="419"/>
      <c r="AC42" s="175"/>
      <c r="AD42" s="175"/>
      <c r="AE42" s="175"/>
      <c r="AF42" s="169"/>
      <c r="AG42" s="175"/>
      <c r="AH42" s="175"/>
      <c r="AI42" s="175"/>
      <c r="AJ42" s="175"/>
      <c r="AK42" s="175"/>
      <c r="AL42" s="175"/>
      <c r="AM42" s="175"/>
      <c r="AU42" s="205"/>
      <c r="AV42" s="187"/>
    </row>
    <row r="43" spans="1:57" ht="15.75" thickBot="1">
      <c r="B43" s="597"/>
      <c r="C43" s="1127" t="s">
        <v>183</v>
      </c>
      <c r="D43" s="587"/>
      <c r="E43" s="122" t="s">
        <v>61</v>
      </c>
      <c r="F43" s="561">
        <v>117.34</v>
      </c>
      <c r="G43" s="682">
        <v>88</v>
      </c>
      <c r="H43" s="567" t="s">
        <v>306</v>
      </c>
      <c r="I43" s="51"/>
      <c r="J43" s="568"/>
      <c r="K43" s="51"/>
      <c r="L43" s="51"/>
      <c r="M43" s="64"/>
      <c r="O43" s="982" t="s">
        <v>258</v>
      </c>
      <c r="P43" s="983">
        <f>D66+F73+I74</f>
        <v>100.5</v>
      </c>
      <c r="Q43" s="1113">
        <f>D66+G73+J74</f>
        <v>100.5</v>
      </c>
      <c r="R43" s="11"/>
      <c r="S43" s="979" t="s">
        <v>67</v>
      </c>
      <c r="T43" s="996">
        <f>I63+L66+L73</f>
        <v>27</v>
      </c>
      <c r="U43" s="1123">
        <f>J63+M66+M73</f>
        <v>27</v>
      </c>
      <c r="V43" s="11"/>
      <c r="W43" s="717" t="s">
        <v>133</v>
      </c>
      <c r="X43" s="983">
        <f>F65</f>
        <v>1.5</v>
      </c>
      <c r="Y43" s="1128">
        <f>G65</f>
        <v>1.5</v>
      </c>
      <c r="Z43" s="964"/>
      <c r="AC43" s="175"/>
      <c r="AD43" s="175"/>
      <c r="AE43" s="175"/>
      <c r="AF43" s="169"/>
      <c r="AG43" s="175"/>
      <c r="AH43" s="169"/>
      <c r="AI43" s="169"/>
      <c r="AJ43" s="175"/>
      <c r="AK43" s="175"/>
      <c r="AL43" s="175"/>
      <c r="AM43" s="175"/>
      <c r="AU43" s="205"/>
      <c r="AV43" s="189"/>
      <c r="BA43" s="11"/>
      <c r="BB43" s="11"/>
      <c r="BC43" s="11"/>
      <c r="BD43" s="11"/>
      <c r="BE43" s="11"/>
    </row>
    <row r="44" spans="1:57" ht="16.5" thickBot="1">
      <c r="A44" s="156"/>
      <c r="B44" s="594" t="s">
        <v>19</v>
      </c>
      <c r="C44" s="879" t="s">
        <v>114</v>
      </c>
      <c r="D44" s="588">
        <v>200</v>
      </c>
      <c r="E44" s="355" t="s">
        <v>180</v>
      </c>
      <c r="F44" s="505">
        <v>3</v>
      </c>
      <c r="G44" s="377">
        <v>3</v>
      </c>
      <c r="H44" s="539" t="s">
        <v>148</v>
      </c>
      <c r="I44" s="118" t="s">
        <v>149</v>
      </c>
      <c r="J44" s="233" t="s">
        <v>150</v>
      </c>
      <c r="K44" s="539" t="s">
        <v>148</v>
      </c>
      <c r="L44" s="118" t="s">
        <v>149</v>
      </c>
      <c r="M44" s="233" t="s">
        <v>150</v>
      </c>
      <c r="O44" s="982" t="s">
        <v>119</v>
      </c>
      <c r="P44" s="983">
        <f>I62</f>
        <v>11.4</v>
      </c>
      <c r="Q44" s="1109">
        <f>J62</f>
        <v>11.4</v>
      </c>
      <c r="R44" s="11"/>
      <c r="S44" s="483" t="s">
        <v>425</v>
      </c>
      <c r="T44" s="983">
        <f>D68</f>
        <v>20</v>
      </c>
      <c r="U44" s="1109">
        <f>D68</f>
        <v>20</v>
      </c>
      <c r="V44" s="11"/>
      <c r="W44" s="985" t="s">
        <v>109</v>
      </c>
      <c r="X44" s="983">
        <f>F63+F74</f>
        <v>21.869999999999997</v>
      </c>
      <c r="Y44" s="1129">
        <f>G63</f>
        <v>10</v>
      </c>
      <c r="Z44" s="964"/>
      <c r="AC44" s="214"/>
      <c r="AJ44" s="175"/>
      <c r="AK44" s="175"/>
      <c r="AL44" s="175"/>
      <c r="AM44" s="175"/>
      <c r="AU44" s="205"/>
      <c r="AV44" s="195"/>
      <c r="BA44" s="11"/>
      <c r="BB44" s="11"/>
      <c r="BC44" s="11"/>
      <c r="BD44" s="11"/>
      <c r="BE44" s="11"/>
    </row>
    <row r="45" spans="1:57">
      <c r="B45" s="591" t="s">
        <v>13</v>
      </c>
      <c r="C45" s="502" t="s">
        <v>544</v>
      </c>
      <c r="D45" s="589">
        <v>80</v>
      </c>
      <c r="E45" s="510" t="s">
        <v>101</v>
      </c>
      <c r="F45" s="505">
        <v>16</v>
      </c>
      <c r="G45" s="518">
        <v>15</v>
      </c>
      <c r="H45" s="541" t="s">
        <v>384</v>
      </c>
      <c r="I45" s="224">
        <v>78.05</v>
      </c>
      <c r="J45" s="339">
        <v>43.75</v>
      </c>
      <c r="K45" s="574" t="s">
        <v>105</v>
      </c>
      <c r="L45" s="455">
        <v>0.7</v>
      </c>
      <c r="M45" s="228">
        <v>0.7</v>
      </c>
      <c r="O45" s="982" t="s">
        <v>172</v>
      </c>
      <c r="P45" s="983">
        <f>F61</f>
        <v>20</v>
      </c>
      <c r="Q45" s="1109">
        <f>G61</f>
        <v>20</v>
      </c>
      <c r="R45" s="11"/>
      <c r="S45" s="479" t="s">
        <v>69</v>
      </c>
      <c r="T45" s="983">
        <f>L71</f>
        <v>1.1000000000000001</v>
      </c>
      <c r="U45" s="980">
        <f>M71</f>
        <v>1.1000000000000001</v>
      </c>
      <c r="V45" s="11"/>
      <c r="W45" s="985" t="s">
        <v>88</v>
      </c>
      <c r="X45" s="983">
        <f>F62</f>
        <v>12.5</v>
      </c>
      <c r="Y45" s="1128">
        <f>G62+G74</f>
        <v>17.7</v>
      </c>
      <c r="Z45" s="964"/>
      <c r="AJ45" s="175"/>
      <c r="AK45" s="175"/>
      <c r="AL45" s="175"/>
      <c r="AM45" s="175"/>
      <c r="AU45" s="205"/>
      <c r="AV45" s="191"/>
      <c r="BA45" s="11"/>
      <c r="BB45" s="11"/>
      <c r="BC45" s="11"/>
      <c r="BD45" s="11"/>
      <c r="BE45" s="11"/>
    </row>
    <row r="46" spans="1:57">
      <c r="B46" s="80"/>
      <c r="C46" s="569"/>
      <c r="E46" s="570" t="s">
        <v>305</v>
      </c>
      <c r="F46" s="5"/>
      <c r="G46" s="579"/>
      <c r="H46" s="351" t="s">
        <v>231</v>
      </c>
      <c r="I46" s="470">
        <v>17.2</v>
      </c>
      <c r="J46" s="376">
        <v>17.2</v>
      </c>
      <c r="K46" s="575" t="s">
        <v>201</v>
      </c>
      <c r="L46" s="472">
        <v>7</v>
      </c>
      <c r="M46" s="474">
        <v>7</v>
      </c>
      <c r="O46" s="977" t="s">
        <v>260</v>
      </c>
      <c r="P46" s="1004">
        <f>X46</f>
        <v>35.869999999999997</v>
      </c>
      <c r="Q46" s="1114">
        <f>Y46</f>
        <v>29.2</v>
      </c>
      <c r="R46" s="11"/>
      <c r="S46" s="479" t="s">
        <v>213</v>
      </c>
      <c r="T46" s="983">
        <f>L65</f>
        <v>4</v>
      </c>
      <c r="U46" s="1109">
        <f>M65</f>
        <v>4</v>
      </c>
      <c r="V46" s="11"/>
      <c r="W46" s="1017" t="s">
        <v>414</v>
      </c>
      <c r="X46" s="1018">
        <f>SUM(X43:X45)</f>
        <v>35.869999999999997</v>
      </c>
      <c r="Y46" s="1019">
        <f>SUM(Y43:Y45)</f>
        <v>29.2</v>
      </c>
      <c r="Z46" s="631">
        <f>F62+F63+F65</f>
        <v>26</v>
      </c>
      <c r="AA46" s="1133">
        <f>G62+G63+G65</f>
        <v>21.5</v>
      </c>
      <c r="AB46" s="962"/>
      <c r="AJ46" s="175"/>
      <c r="AK46" s="175"/>
      <c r="AL46" s="175"/>
      <c r="AM46" s="175"/>
      <c r="AU46" s="205"/>
      <c r="AV46" s="187"/>
      <c r="BA46" s="11"/>
      <c r="BB46" s="11"/>
      <c r="BC46" s="11"/>
      <c r="BD46" s="11"/>
      <c r="BE46" s="11"/>
    </row>
    <row r="47" spans="1:57" ht="15.75" thickBot="1">
      <c r="B47" s="80"/>
      <c r="C47" s="569"/>
      <c r="D47" s="91"/>
      <c r="E47" s="508" t="s">
        <v>100</v>
      </c>
      <c r="F47" s="558">
        <v>123.2</v>
      </c>
      <c r="G47" s="524">
        <v>80</v>
      </c>
      <c r="H47" s="356" t="s">
        <v>101</v>
      </c>
      <c r="I47" s="472">
        <v>9.1</v>
      </c>
      <c r="J47" s="378">
        <v>9.1</v>
      </c>
      <c r="K47" s="525" t="s">
        <v>112</v>
      </c>
      <c r="L47" s="470">
        <v>4.2</v>
      </c>
      <c r="M47" s="473">
        <v>4.2</v>
      </c>
      <c r="O47" s="989" t="s">
        <v>274</v>
      </c>
      <c r="P47" s="983">
        <f>D73</f>
        <v>80</v>
      </c>
      <c r="Q47" s="1109">
        <f>D73</f>
        <v>80</v>
      </c>
      <c r="R47" s="11"/>
      <c r="S47" s="479" t="s">
        <v>71</v>
      </c>
      <c r="T47" s="983">
        <f>F66</f>
        <v>1.2</v>
      </c>
      <c r="U47" s="1109">
        <f>G66</f>
        <v>1.2</v>
      </c>
      <c r="V47" s="11"/>
      <c r="W47" s="11"/>
      <c r="X47" s="11"/>
      <c r="Y47" s="91"/>
      <c r="Z47" s="964"/>
      <c r="AB47" s="392"/>
      <c r="AJ47" s="175"/>
      <c r="AK47" s="175"/>
      <c r="AL47" s="175"/>
      <c r="AM47" s="175"/>
      <c r="AU47" s="205"/>
      <c r="AV47" s="169"/>
      <c r="BA47" s="11"/>
      <c r="BB47" s="11"/>
      <c r="BC47" s="11"/>
      <c r="BD47" s="11"/>
      <c r="BE47" s="11"/>
    </row>
    <row r="48" spans="1:57" ht="15.75" thickBot="1">
      <c r="B48" s="80"/>
      <c r="C48" s="569"/>
      <c r="D48" s="91"/>
      <c r="E48" s="197" t="s">
        <v>221</v>
      </c>
      <c r="F48" s="198"/>
      <c r="G48" s="181"/>
      <c r="H48" s="356" t="s">
        <v>121</v>
      </c>
      <c r="I48" s="472" t="s">
        <v>397</v>
      </c>
      <c r="J48" s="376">
        <v>2.9</v>
      </c>
      <c r="K48" s="575" t="s">
        <v>236</v>
      </c>
      <c r="L48" s="477">
        <v>70</v>
      </c>
      <c r="M48" s="447"/>
      <c r="O48" s="989" t="s">
        <v>227</v>
      </c>
      <c r="P48" s="983">
        <f>F71</f>
        <v>73.900000000000006</v>
      </c>
      <c r="Q48" s="1109">
        <f>G71</f>
        <v>51.1</v>
      </c>
      <c r="R48" s="11"/>
      <c r="S48" s="479" t="s">
        <v>416</v>
      </c>
      <c r="T48" s="983">
        <f>F67</f>
        <v>0.01</v>
      </c>
      <c r="U48" s="1109">
        <f>G67</f>
        <v>0.01</v>
      </c>
      <c r="V48" s="11"/>
      <c r="W48" s="1130"/>
      <c r="X48" s="311"/>
      <c r="Y48" s="1020"/>
      <c r="Z48" s="964"/>
      <c r="AB48" s="173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U48" s="205"/>
      <c r="AV48" s="169"/>
      <c r="BA48" s="11"/>
      <c r="BB48" s="11"/>
      <c r="BC48" s="11"/>
      <c r="BD48" s="11"/>
      <c r="BE48" s="11"/>
    </row>
    <row r="49" spans="2:57" ht="15.75" thickBot="1">
      <c r="B49" s="80"/>
      <c r="C49" s="569"/>
      <c r="D49" s="91"/>
      <c r="E49" s="539" t="s">
        <v>148</v>
      </c>
      <c r="F49" s="118" t="s">
        <v>149</v>
      </c>
      <c r="G49" s="233" t="s">
        <v>150</v>
      </c>
      <c r="H49" s="476" t="s">
        <v>90</v>
      </c>
      <c r="I49" s="477">
        <v>12.6</v>
      </c>
      <c r="J49" s="573">
        <v>11.2</v>
      </c>
      <c r="K49" s="310" t="s">
        <v>231</v>
      </c>
      <c r="L49" s="477">
        <v>30</v>
      </c>
      <c r="M49" s="576">
        <v>30</v>
      </c>
      <c r="O49" s="982" t="s">
        <v>78</v>
      </c>
      <c r="P49" s="990">
        <f>L67+F72</f>
        <v>207.7</v>
      </c>
      <c r="Q49" s="1114">
        <f>M67+M61+G72</f>
        <v>237.7</v>
      </c>
      <c r="R49" s="11"/>
      <c r="S49" s="483" t="s">
        <v>138</v>
      </c>
      <c r="T49" s="1002">
        <f>I66+I71</f>
        <v>14.6</v>
      </c>
      <c r="U49" s="1109">
        <f>J66+J71</f>
        <v>14.6</v>
      </c>
      <c r="V49" s="11"/>
      <c r="W49" s="11"/>
      <c r="X49" s="11"/>
      <c r="Y49" s="91"/>
      <c r="Z49" s="964"/>
      <c r="AB49" s="173"/>
      <c r="AC49" s="392"/>
      <c r="AD49" s="175"/>
      <c r="AE49" s="408"/>
      <c r="AF49" s="409"/>
      <c r="AG49" s="175"/>
      <c r="AH49" s="162"/>
      <c r="AI49" s="175"/>
      <c r="AJ49" s="175"/>
      <c r="AK49" s="175"/>
      <c r="AL49" s="175"/>
      <c r="AM49" s="175"/>
      <c r="AU49" s="205"/>
      <c r="AV49" s="175"/>
      <c r="BA49" s="11"/>
      <c r="BB49" s="11"/>
      <c r="BC49" s="11"/>
      <c r="BD49" s="11"/>
      <c r="BE49" s="11"/>
    </row>
    <row r="50" spans="2:57">
      <c r="B50" s="80"/>
      <c r="C50" s="569"/>
      <c r="D50" s="91"/>
      <c r="E50" s="211" t="s">
        <v>118</v>
      </c>
      <c r="F50" s="210">
        <v>1.1000000000000001</v>
      </c>
      <c r="G50" s="219">
        <v>1.1000000000000001</v>
      </c>
      <c r="H50" s="476" t="s">
        <v>103</v>
      </c>
      <c r="I50" s="477">
        <v>2.8</v>
      </c>
      <c r="J50" s="573">
        <v>2.8</v>
      </c>
      <c r="K50" s="719"/>
      <c r="L50" s="350"/>
      <c r="M50" s="294"/>
      <c r="O50" s="982" t="s">
        <v>451</v>
      </c>
      <c r="P50" s="990">
        <f>L61</f>
        <v>30</v>
      </c>
      <c r="Q50" s="1114"/>
      <c r="R50" s="11"/>
      <c r="S50" s="11"/>
      <c r="T50" s="11"/>
      <c r="U50" s="11"/>
      <c r="V50" s="11"/>
      <c r="W50" s="11"/>
      <c r="X50" s="11"/>
      <c r="Y50" s="91"/>
      <c r="Z50" s="174"/>
      <c r="AB50" s="176"/>
      <c r="AC50" s="175"/>
      <c r="AD50" s="205"/>
      <c r="AE50" s="175"/>
      <c r="AF50" s="205"/>
      <c r="AG50" s="175"/>
      <c r="AH50" s="173"/>
      <c r="AI50" s="175"/>
      <c r="AJ50" s="175"/>
      <c r="AK50" s="175"/>
      <c r="AL50" s="175"/>
      <c r="AM50" s="175"/>
      <c r="AU50" s="205"/>
      <c r="AV50" s="175"/>
      <c r="BA50" s="11"/>
      <c r="BB50" s="11"/>
      <c r="BC50" s="11"/>
      <c r="BD50" s="11"/>
      <c r="BE50" s="11"/>
    </row>
    <row r="51" spans="2:57">
      <c r="B51" s="80"/>
      <c r="C51" s="569"/>
      <c r="D51" s="91"/>
      <c r="E51" s="512" t="s">
        <v>102</v>
      </c>
      <c r="F51" s="513">
        <v>66</v>
      </c>
      <c r="G51" s="578">
        <v>66</v>
      </c>
      <c r="H51" s="349"/>
      <c r="I51" s="350"/>
      <c r="J51" s="350"/>
      <c r="K51" s="350"/>
      <c r="L51" s="350"/>
      <c r="M51" s="294"/>
      <c r="O51" s="982" t="s">
        <v>81</v>
      </c>
      <c r="P51" s="983">
        <f>I61</f>
        <v>181.92</v>
      </c>
      <c r="Q51" s="1109">
        <f>J61</f>
        <v>178.06</v>
      </c>
      <c r="R51" s="11"/>
      <c r="S51" s="11"/>
      <c r="T51" s="11"/>
      <c r="U51" s="11"/>
      <c r="V51" s="11"/>
      <c r="W51" s="11"/>
      <c r="X51" s="11"/>
      <c r="Y51" s="91"/>
      <c r="Z51" s="168"/>
      <c r="AB51" s="176"/>
      <c r="AC51" s="175"/>
      <c r="AD51" s="205"/>
      <c r="AE51" s="175"/>
      <c r="AF51" s="205"/>
      <c r="AG51" s="175"/>
      <c r="AH51" s="173"/>
      <c r="AI51" s="175"/>
      <c r="AJ51" s="175"/>
      <c r="AK51" s="175"/>
      <c r="AL51" s="175"/>
      <c r="AM51" s="175"/>
      <c r="AU51" s="205"/>
      <c r="AV51" s="175"/>
      <c r="BA51" s="11"/>
      <c r="BB51" s="11"/>
      <c r="BC51" s="11"/>
      <c r="BD51" s="11"/>
      <c r="BE51" s="11"/>
    </row>
    <row r="52" spans="2:57">
      <c r="B52" s="80"/>
      <c r="C52" s="569"/>
      <c r="D52" s="91"/>
      <c r="E52" s="351" t="s">
        <v>67</v>
      </c>
      <c r="F52" s="470">
        <v>10</v>
      </c>
      <c r="G52" s="473">
        <v>10</v>
      </c>
      <c r="H52" s="80"/>
      <c r="I52" s="11"/>
      <c r="J52" s="11"/>
      <c r="K52" s="11"/>
      <c r="L52" s="11"/>
      <c r="M52" s="91"/>
      <c r="O52" s="982" t="s">
        <v>87</v>
      </c>
      <c r="P52" s="1002">
        <f>I67</f>
        <v>7.6</v>
      </c>
      <c r="Q52" s="1109">
        <f>J67</f>
        <v>7.6</v>
      </c>
      <c r="R52" s="11"/>
      <c r="S52" s="11"/>
      <c r="T52" s="11"/>
      <c r="U52" s="11"/>
      <c r="V52" s="11"/>
      <c r="W52" s="11"/>
      <c r="X52" s="11"/>
      <c r="Y52" s="91"/>
      <c r="Z52" s="406"/>
      <c r="AB52" s="173"/>
      <c r="AC52" s="176"/>
      <c r="AD52" s="205"/>
      <c r="AE52" s="175"/>
      <c r="AF52" s="205"/>
      <c r="AG52" s="175"/>
      <c r="AH52" s="173"/>
      <c r="AI52" s="175"/>
      <c r="AJ52" s="175"/>
      <c r="AK52" s="175"/>
      <c r="AL52" s="175"/>
      <c r="AM52" s="175"/>
      <c r="AU52" s="205"/>
      <c r="AV52" s="169"/>
      <c r="BA52" s="11"/>
      <c r="BB52" s="11"/>
      <c r="BC52" s="11"/>
      <c r="BD52" s="11"/>
      <c r="BE52" s="11"/>
    </row>
    <row r="53" spans="2:57" ht="15.75" thickBot="1">
      <c r="B53" s="74"/>
      <c r="C53" s="534"/>
      <c r="D53" s="38"/>
      <c r="E53" s="383" t="s">
        <v>102</v>
      </c>
      <c r="F53" s="394">
        <v>150</v>
      </c>
      <c r="G53" s="358">
        <v>150</v>
      </c>
      <c r="H53" s="74"/>
      <c r="I53" s="38"/>
      <c r="J53" s="38"/>
      <c r="K53" s="38"/>
      <c r="L53" s="38"/>
      <c r="M53" s="94"/>
      <c r="O53" s="982" t="s">
        <v>103</v>
      </c>
      <c r="P53" s="1002">
        <f>F64+I65</f>
        <v>12.6</v>
      </c>
      <c r="Q53" s="1109">
        <f>G64+J65</f>
        <v>12.6</v>
      </c>
      <c r="R53" s="11"/>
      <c r="S53" s="11"/>
      <c r="T53" s="11"/>
      <c r="U53" s="11"/>
      <c r="V53" s="11"/>
      <c r="W53" s="11"/>
      <c r="X53" s="11"/>
      <c r="Y53" s="91"/>
      <c r="Z53" s="629"/>
      <c r="AB53" s="176"/>
      <c r="AC53" s="417"/>
      <c r="AD53" s="205"/>
      <c r="AE53" s="175"/>
      <c r="AF53" s="205"/>
      <c r="AG53" s="175"/>
      <c r="AH53" s="169"/>
      <c r="AI53" s="175"/>
      <c r="AJ53" s="175"/>
      <c r="AK53" s="175"/>
      <c r="AL53" s="175"/>
      <c r="AM53" s="175"/>
      <c r="AU53" s="205"/>
      <c r="AV53" s="169"/>
      <c r="BA53" s="11"/>
      <c r="BB53" s="11"/>
      <c r="BC53" s="11"/>
      <c r="BD53" s="11"/>
      <c r="BE53" s="11"/>
    </row>
    <row r="54" spans="2:57" ht="15.75" thickBot="1">
      <c r="O54" s="1045" t="s">
        <v>112</v>
      </c>
      <c r="P54" s="1022">
        <f>I72</f>
        <v>3</v>
      </c>
      <c r="Q54" s="1047">
        <f>J72</f>
        <v>3</v>
      </c>
      <c r="R54" s="38"/>
      <c r="S54" s="38"/>
      <c r="T54" s="38"/>
      <c r="U54" s="38"/>
      <c r="V54" s="38"/>
      <c r="W54" s="38"/>
      <c r="X54" s="38"/>
      <c r="Y54" s="94"/>
      <c r="Z54" s="244"/>
      <c r="AB54" s="176"/>
      <c r="AC54" s="175"/>
      <c r="AD54" s="205"/>
      <c r="AE54" s="175"/>
      <c r="AF54" s="205"/>
      <c r="AG54" s="175"/>
      <c r="AH54" s="169"/>
      <c r="AI54" s="175"/>
      <c r="AJ54" s="175"/>
      <c r="AK54" s="175"/>
      <c r="AL54" s="175"/>
      <c r="AM54" s="175"/>
      <c r="AU54" s="205"/>
      <c r="AV54" s="169"/>
      <c r="BA54" s="11"/>
      <c r="BB54" s="11"/>
      <c r="BC54" s="11"/>
      <c r="BD54" s="11"/>
      <c r="BE54" s="11"/>
    </row>
    <row r="55" spans="2:57">
      <c r="AC55" s="176"/>
      <c r="AD55" s="169"/>
      <c r="AE55" s="413"/>
      <c r="AF55" s="205"/>
      <c r="AG55" s="175"/>
      <c r="AH55" s="169"/>
      <c r="AI55" s="175"/>
      <c r="AJ55" s="175"/>
      <c r="AK55" s="175"/>
      <c r="AL55" s="175"/>
      <c r="AM55" s="175"/>
      <c r="AU55" s="169"/>
      <c r="AV55" s="169"/>
      <c r="BA55" s="11"/>
      <c r="BB55" s="11"/>
      <c r="BC55" s="11"/>
      <c r="BD55" s="11"/>
      <c r="BE55" s="11"/>
    </row>
    <row r="56" spans="2:57" ht="14.25" customHeight="1">
      <c r="AC56" s="411"/>
      <c r="AD56" s="205"/>
      <c r="AE56" s="175"/>
      <c r="AF56" s="205"/>
      <c r="AG56" s="175"/>
      <c r="AH56" s="169"/>
      <c r="AI56" s="175"/>
      <c r="AJ56" s="175"/>
      <c r="AK56" s="175"/>
      <c r="AL56" s="175"/>
      <c r="AM56" s="175"/>
      <c r="AU56" s="7"/>
      <c r="AV56" s="11"/>
      <c r="BA56" s="11"/>
      <c r="BB56" s="11"/>
      <c r="BC56" s="11"/>
      <c r="BD56" s="11"/>
      <c r="BE56" s="11"/>
    </row>
    <row r="57" spans="2:57" ht="13.5" customHeight="1" thickBot="1">
      <c r="B57" s="2" t="s">
        <v>375</v>
      </c>
      <c r="F57" s="218" t="s">
        <v>269</v>
      </c>
      <c r="J57" s="163" t="s">
        <v>244</v>
      </c>
      <c r="L57" s="2"/>
      <c r="R57" s="218" t="s">
        <v>402</v>
      </c>
      <c r="T57" s="2"/>
      <c r="U57" s="2" t="s">
        <v>403</v>
      </c>
      <c r="V57" s="967"/>
      <c r="W57" s="12"/>
      <c r="AD57" s="205"/>
      <c r="AE57" s="175"/>
      <c r="AF57" s="205"/>
      <c r="AG57" s="175"/>
      <c r="AH57" s="169"/>
      <c r="AI57" s="175"/>
      <c r="AJ57" s="175"/>
      <c r="AK57" s="175"/>
      <c r="AL57" s="175"/>
      <c r="AM57" s="175"/>
      <c r="AU57" s="7"/>
      <c r="AV57" s="11"/>
      <c r="BA57" s="11"/>
      <c r="BB57" s="11"/>
      <c r="BC57" s="11"/>
      <c r="BD57" s="11"/>
      <c r="BE57" s="11"/>
    </row>
    <row r="58" spans="2:57" ht="13.5" customHeight="1" thickBot="1">
      <c r="B58" s="34" t="s">
        <v>2</v>
      </c>
      <c r="C58" s="101" t="s">
        <v>3</v>
      </c>
      <c r="D58" s="102" t="s">
        <v>4</v>
      </c>
      <c r="E58" s="107" t="s">
        <v>79</v>
      </c>
      <c r="F58" s="88"/>
      <c r="G58" s="88"/>
      <c r="H58" s="88"/>
      <c r="I58" s="88"/>
      <c r="J58" s="88"/>
      <c r="K58" s="88"/>
      <c r="L58" s="88"/>
      <c r="M58" s="69"/>
      <c r="O58" s="2" t="s">
        <v>375</v>
      </c>
      <c r="U58" s="81"/>
      <c r="V58" s="163"/>
      <c r="W58" s="97"/>
      <c r="AD58" s="403"/>
      <c r="AE58" s="175"/>
      <c r="AF58" s="205"/>
      <c r="AG58" s="175"/>
      <c r="AH58" s="169"/>
      <c r="AI58" s="175"/>
      <c r="AJ58" s="169"/>
      <c r="AK58" s="175"/>
      <c r="AL58" s="175"/>
      <c r="AM58" s="175"/>
      <c r="AU58" s="7"/>
      <c r="AV58" s="11"/>
      <c r="BA58" s="11"/>
      <c r="BB58" s="11"/>
      <c r="BC58" s="11"/>
      <c r="BD58" s="11"/>
      <c r="BE58" s="11"/>
    </row>
    <row r="59" spans="2:57" ht="15" customHeight="1" thickBot="1">
      <c r="B59" s="605" t="s">
        <v>5</v>
      </c>
      <c r="C59"/>
      <c r="D59" s="606" t="s">
        <v>80</v>
      </c>
      <c r="E59" s="607" t="s">
        <v>308</v>
      </c>
      <c r="F59" s="88"/>
      <c r="G59" s="88"/>
      <c r="H59" s="197" t="s">
        <v>596</v>
      </c>
      <c r="I59" s="203"/>
      <c r="J59" s="181"/>
      <c r="K59" s="51"/>
      <c r="L59" s="51"/>
      <c r="M59" s="64"/>
      <c r="O59" s="163"/>
      <c r="Q59" s="968" t="s">
        <v>404</v>
      </c>
      <c r="T59" s="252"/>
      <c r="U59" s="218" t="s">
        <v>405</v>
      </c>
      <c r="W59" s="163" t="s">
        <v>406</v>
      </c>
      <c r="AD59" s="169"/>
      <c r="AE59" s="175"/>
      <c r="AF59" s="205"/>
      <c r="AG59" s="175"/>
      <c r="AH59" s="169"/>
      <c r="AI59" s="175"/>
      <c r="AJ59" s="175"/>
      <c r="AK59" s="175"/>
      <c r="AL59" s="175"/>
      <c r="AM59" s="175"/>
      <c r="BA59" s="11"/>
      <c r="BB59" s="11"/>
      <c r="BC59" s="11"/>
      <c r="BD59" s="11"/>
      <c r="BE59" s="11"/>
    </row>
    <row r="60" spans="2:57" ht="16.5" customHeight="1" thickBot="1">
      <c r="B60" s="1587" t="s">
        <v>218</v>
      </c>
      <c r="C60" s="51"/>
      <c r="D60" s="64"/>
      <c r="E60" s="539" t="s">
        <v>148</v>
      </c>
      <c r="F60" s="118" t="s">
        <v>149</v>
      </c>
      <c r="G60" s="233" t="s">
        <v>150</v>
      </c>
      <c r="H60" s="270" t="s">
        <v>148</v>
      </c>
      <c r="I60" s="271" t="s">
        <v>149</v>
      </c>
      <c r="J60" s="272" t="s">
        <v>150</v>
      </c>
      <c r="K60" s="267" t="s">
        <v>148</v>
      </c>
      <c r="L60" s="268" t="s">
        <v>149</v>
      </c>
      <c r="M60" s="269" t="s">
        <v>150</v>
      </c>
      <c r="O60" s="163" t="s">
        <v>244</v>
      </c>
      <c r="AD60" s="400"/>
      <c r="AE60" s="175"/>
      <c r="AF60" s="205"/>
      <c r="AG60" s="175"/>
      <c r="AH60" s="169"/>
      <c r="AI60" s="175"/>
      <c r="AJ60" s="175"/>
      <c r="AK60" s="175"/>
      <c r="AL60" s="175"/>
      <c r="AM60" s="175"/>
      <c r="BA60" s="11"/>
      <c r="BB60" s="11"/>
      <c r="BC60" s="11"/>
      <c r="BD60" s="11"/>
      <c r="BE60" s="11"/>
    </row>
    <row r="61" spans="2:57" ht="17.25" customHeight="1" thickBot="1">
      <c r="B61" s="107"/>
      <c r="C61" s="285" t="s">
        <v>233</v>
      </c>
      <c r="D61" s="69"/>
      <c r="E61" s="122" t="s">
        <v>172</v>
      </c>
      <c r="F61" s="335">
        <v>20</v>
      </c>
      <c r="G61" s="540">
        <v>20</v>
      </c>
      <c r="H61" s="211" t="s">
        <v>116</v>
      </c>
      <c r="I61" s="210">
        <v>181.92</v>
      </c>
      <c r="J61" s="427">
        <v>178.06</v>
      </c>
      <c r="K61" s="1723" t="s">
        <v>387</v>
      </c>
      <c r="L61" s="690">
        <v>30</v>
      </c>
      <c r="M61" s="526">
        <v>30</v>
      </c>
      <c r="O61" s="969" t="s">
        <v>407</v>
      </c>
      <c r="S61" s="789"/>
      <c r="T61" s="163" t="s">
        <v>408</v>
      </c>
      <c r="Y61" s="97"/>
      <c r="AD61" s="205"/>
      <c r="AE61" s="175"/>
      <c r="AF61" s="205"/>
      <c r="AG61" s="175"/>
      <c r="AH61" s="208"/>
      <c r="AI61" s="175"/>
      <c r="AJ61" s="175"/>
      <c r="AK61" s="175"/>
      <c r="AL61" s="175"/>
      <c r="AM61" s="175"/>
      <c r="BA61" s="11"/>
      <c r="BB61" s="11"/>
      <c r="BC61" s="11"/>
      <c r="BD61" s="11"/>
      <c r="BE61" s="11"/>
    </row>
    <row r="62" spans="2:57" ht="15.75" thickBot="1">
      <c r="B62" s="1599" t="s">
        <v>309</v>
      </c>
      <c r="C62" s="1124" t="s">
        <v>208</v>
      </c>
      <c r="D62" s="1593">
        <v>250</v>
      </c>
      <c r="E62" s="521" t="s">
        <v>88</v>
      </c>
      <c r="F62" s="522">
        <v>12.5</v>
      </c>
      <c r="G62" s="523">
        <v>10</v>
      </c>
      <c r="H62" s="351" t="s">
        <v>119</v>
      </c>
      <c r="I62" s="470">
        <v>11.4</v>
      </c>
      <c r="J62" s="376">
        <v>11.4</v>
      </c>
      <c r="K62" s="1724"/>
      <c r="L62" s="468"/>
      <c r="M62" s="374"/>
      <c r="AD62" s="205"/>
      <c r="AE62" s="175"/>
      <c r="AF62" s="205"/>
      <c r="AG62" s="175"/>
      <c r="AH62" s="175"/>
      <c r="AI62" s="175"/>
      <c r="AJ62" s="175"/>
      <c r="AK62" s="175"/>
      <c r="AL62" s="175"/>
      <c r="AM62" s="175"/>
      <c r="AZ62" s="11"/>
      <c r="BA62" s="11"/>
      <c r="BB62" s="11"/>
      <c r="BC62" s="11"/>
      <c r="BD62" s="11"/>
      <c r="BE62" s="11"/>
    </row>
    <row r="63" spans="2:57" ht="16.5" thickBot="1">
      <c r="B63" s="1594" t="s">
        <v>115</v>
      </c>
      <c r="C63" s="1041" t="s">
        <v>539</v>
      </c>
      <c r="D63" s="1594" t="s">
        <v>395</v>
      </c>
      <c r="E63" s="521" t="s">
        <v>189</v>
      </c>
      <c r="F63" s="522">
        <v>12</v>
      </c>
      <c r="G63" s="523">
        <v>10</v>
      </c>
      <c r="H63" s="351" t="s">
        <v>111</v>
      </c>
      <c r="I63" s="1721">
        <v>12</v>
      </c>
      <c r="J63" s="428">
        <v>12</v>
      </c>
      <c r="K63" s="185" t="s">
        <v>184</v>
      </c>
      <c r="L63" s="239"/>
      <c r="M63" s="613"/>
      <c r="O63" s="1023" t="s">
        <v>220</v>
      </c>
      <c r="P63" s="1024"/>
      <c r="Q63" s="1024"/>
      <c r="R63" s="741"/>
      <c r="S63" s="88"/>
      <c r="T63" s="88"/>
      <c r="U63" s="88"/>
      <c r="V63" s="88"/>
      <c r="W63" s="88"/>
      <c r="X63" s="88"/>
      <c r="Y63" s="69"/>
      <c r="Z63" s="236"/>
      <c r="AB63" s="414"/>
      <c r="AC63" s="173"/>
      <c r="AD63" s="205"/>
      <c r="AE63" s="175"/>
      <c r="AF63" s="205"/>
      <c r="AG63" s="175"/>
      <c r="AH63" s="175"/>
      <c r="AI63" s="175"/>
      <c r="AJ63" s="175"/>
      <c r="AK63" s="175"/>
      <c r="AL63" s="175"/>
      <c r="AM63" s="175"/>
      <c r="AZ63" s="11"/>
      <c r="BA63" s="11"/>
      <c r="BB63" s="11"/>
      <c r="BC63" s="11"/>
      <c r="BD63" s="11"/>
      <c r="BE63" s="11"/>
    </row>
    <row r="64" spans="2:57" ht="15.75" thickBot="1">
      <c r="B64" s="1595"/>
      <c r="C64" s="552" t="s">
        <v>540</v>
      </c>
      <c r="D64" s="1595"/>
      <c r="E64" s="521" t="s">
        <v>103</v>
      </c>
      <c r="F64" s="1161">
        <v>5</v>
      </c>
      <c r="G64" s="523">
        <v>5</v>
      </c>
      <c r="H64" s="351" t="s">
        <v>271</v>
      </c>
      <c r="I64" s="1722" t="s">
        <v>401</v>
      </c>
      <c r="J64" s="429">
        <v>7.6</v>
      </c>
      <c r="K64" s="452" t="s">
        <v>148</v>
      </c>
      <c r="L64" s="453" t="s">
        <v>149</v>
      </c>
      <c r="M64" s="454" t="s">
        <v>150</v>
      </c>
      <c r="O64" s="1025" t="s">
        <v>148</v>
      </c>
      <c r="P64" s="1026" t="s">
        <v>149</v>
      </c>
      <c r="Q64" s="974" t="s">
        <v>150</v>
      </c>
      <c r="R64" s="88"/>
      <c r="S64" s="975" t="s">
        <v>148</v>
      </c>
      <c r="T64" s="975" t="s">
        <v>149</v>
      </c>
      <c r="U64" s="974" t="s">
        <v>150</v>
      </c>
      <c r="V64" s="88"/>
      <c r="W64" s="975" t="s">
        <v>148</v>
      </c>
      <c r="X64" s="1027" t="s">
        <v>149</v>
      </c>
      <c r="Y64" s="1028" t="s">
        <v>150</v>
      </c>
      <c r="Z64" s="244"/>
      <c r="AB64" s="205"/>
      <c r="AC64" s="169"/>
      <c r="AD64" s="205"/>
      <c r="AE64" s="175"/>
      <c r="AF64" s="205"/>
      <c r="AG64" s="175"/>
      <c r="AH64" s="175"/>
      <c r="AI64" s="175"/>
      <c r="AJ64" s="175"/>
      <c r="AK64" s="175"/>
      <c r="AL64" s="175"/>
      <c r="AM64" s="175"/>
      <c r="AZ64" s="11"/>
      <c r="BA64" s="11"/>
      <c r="BB64" s="11"/>
      <c r="BC64" s="11"/>
      <c r="BD64" s="11"/>
      <c r="BE64" s="11"/>
    </row>
    <row r="65" spans="2:57">
      <c r="B65" s="1600" t="s">
        <v>185</v>
      </c>
      <c r="C65" s="359" t="s">
        <v>184</v>
      </c>
      <c r="D65" s="1596">
        <v>200</v>
      </c>
      <c r="E65" s="521" t="s">
        <v>86</v>
      </c>
      <c r="F65" s="505">
        <v>1.5</v>
      </c>
      <c r="G65" s="518">
        <v>1.5</v>
      </c>
      <c r="H65" s="351" t="s">
        <v>122</v>
      </c>
      <c r="I65" s="472">
        <v>7.6</v>
      </c>
      <c r="J65" s="378">
        <v>7.6</v>
      </c>
      <c r="K65" s="238" t="s">
        <v>184</v>
      </c>
      <c r="L65" s="210">
        <v>4</v>
      </c>
      <c r="M65" s="219">
        <v>4</v>
      </c>
      <c r="O65" s="280" t="s">
        <v>259</v>
      </c>
      <c r="P65" s="1029">
        <f>D82</f>
        <v>50</v>
      </c>
      <c r="Q65" s="1109">
        <f>D82</f>
        <v>50</v>
      </c>
      <c r="R65" s="11"/>
      <c r="S65" s="1000" t="s">
        <v>67</v>
      </c>
      <c r="T65" s="983">
        <f>L80+L89</f>
        <v>15</v>
      </c>
      <c r="U65" s="1122">
        <f>M80+M89</f>
        <v>15</v>
      </c>
      <c r="V65" s="11"/>
      <c r="W65" s="1030" t="s">
        <v>409</v>
      </c>
      <c r="X65" s="165"/>
      <c r="Y65" s="166"/>
      <c r="Z65" s="214"/>
      <c r="AB65" s="205"/>
      <c r="AC65" s="175"/>
      <c r="AD65" s="175"/>
      <c r="AE65" s="175"/>
      <c r="AF65" s="205"/>
      <c r="AG65" s="175"/>
      <c r="AH65" s="175"/>
      <c r="AI65" s="175"/>
      <c r="AJ65" s="175"/>
      <c r="AK65" s="175"/>
      <c r="AL65" s="175"/>
      <c r="AM65" s="175"/>
      <c r="AZ65" s="11"/>
      <c r="BA65" s="11"/>
      <c r="BB65" s="11"/>
      <c r="BC65" s="11"/>
      <c r="BD65" s="11"/>
      <c r="BE65" s="11"/>
    </row>
    <row r="66" spans="2:57">
      <c r="B66" s="1601" t="s">
        <v>10</v>
      </c>
      <c r="C66" s="359" t="s">
        <v>11</v>
      </c>
      <c r="D66" s="1597">
        <v>60</v>
      </c>
      <c r="E66" s="643" t="s">
        <v>105</v>
      </c>
      <c r="F66" s="553">
        <v>1.2</v>
      </c>
      <c r="G66" s="554">
        <v>1.2</v>
      </c>
      <c r="H66" s="512" t="s">
        <v>117</v>
      </c>
      <c r="I66" s="477">
        <v>7.6</v>
      </c>
      <c r="J66" s="900">
        <v>7.6</v>
      </c>
      <c r="K66" s="351" t="s">
        <v>67</v>
      </c>
      <c r="L66" s="470">
        <v>5</v>
      </c>
      <c r="M66" s="473">
        <v>5</v>
      </c>
      <c r="O66" s="982" t="s">
        <v>258</v>
      </c>
      <c r="P66" s="1031">
        <f>I88+D81</f>
        <v>90</v>
      </c>
      <c r="Q66" s="1113">
        <f>J88+D81</f>
        <v>90</v>
      </c>
      <c r="R66" s="11"/>
      <c r="S66" s="479" t="s">
        <v>262</v>
      </c>
      <c r="T66" s="983">
        <f>L87</f>
        <v>2.4</v>
      </c>
      <c r="U66" s="1109">
        <f>M87</f>
        <v>2.4</v>
      </c>
      <c r="V66" s="11"/>
      <c r="W66" s="717" t="s">
        <v>133</v>
      </c>
      <c r="X66" s="983">
        <f>I81</f>
        <v>6</v>
      </c>
      <c r="Y66" s="1128">
        <f>J81</f>
        <v>6</v>
      </c>
      <c r="Z66" s="214"/>
      <c r="AB66" s="175"/>
      <c r="AC66" s="175"/>
      <c r="AD66" s="175"/>
      <c r="AE66" s="175"/>
      <c r="AF66" s="169"/>
      <c r="AG66" s="169"/>
      <c r="AH66" s="175"/>
      <c r="AI66" s="175"/>
      <c r="AJ66" s="175"/>
      <c r="AK66" s="175"/>
      <c r="AL66" s="175"/>
      <c r="AM66" s="175"/>
      <c r="AZ66" s="11"/>
      <c r="BA66" s="11"/>
      <c r="BB66" s="11"/>
      <c r="BC66" s="11"/>
      <c r="BD66" s="11"/>
      <c r="BE66" s="11"/>
    </row>
    <row r="67" spans="2:57" ht="15.75">
      <c r="B67" s="1602" t="s">
        <v>10</v>
      </c>
      <c r="C67" s="1100" t="s">
        <v>15</v>
      </c>
      <c r="D67" s="1598">
        <v>50</v>
      </c>
      <c r="E67" s="643" t="s">
        <v>106</v>
      </c>
      <c r="F67" s="548">
        <v>0.01</v>
      </c>
      <c r="G67" s="549">
        <v>0.01</v>
      </c>
      <c r="H67" s="351" t="s">
        <v>120</v>
      </c>
      <c r="I67" s="472">
        <v>7.6</v>
      </c>
      <c r="J67" s="475">
        <v>7.6</v>
      </c>
      <c r="K67" s="512" t="s">
        <v>101</v>
      </c>
      <c r="L67" s="477">
        <v>200</v>
      </c>
      <c r="M67" s="478">
        <v>200</v>
      </c>
      <c r="O67" s="982" t="s">
        <v>426</v>
      </c>
      <c r="P67" s="1031">
        <f>F81</f>
        <v>20</v>
      </c>
      <c r="Q67" s="1109">
        <f>G81</f>
        <v>20</v>
      </c>
      <c r="R67" s="11"/>
      <c r="S67" s="479" t="s">
        <v>71</v>
      </c>
      <c r="T67" s="983">
        <f>F83+I86</f>
        <v>1.5</v>
      </c>
      <c r="U67" s="1109">
        <f>G83+J86</f>
        <v>1.5</v>
      </c>
      <c r="V67" s="11"/>
      <c r="W67" s="985" t="s">
        <v>257</v>
      </c>
      <c r="X67" s="983">
        <f>F86+I82</f>
        <v>3</v>
      </c>
      <c r="Y67" s="1128">
        <f>J82+G86</f>
        <v>3</v>
      </c>
      <c r="Z67" s="214"/>
      <c r="AB67" s="407"/>
      <c r="AC67" s="175"/>
      <c r="AD67" s="175"/>
      <c r="AE67" s="175"/>
      <c r="AF67" s="169"/>
      <c r="AG67" s="175"/>
      <c r="AH67" s="175"/>
      <c r="AI67" s="175"/>
      <c r="AJ67" s="175"/>
      <c r="AK67" s="175"/>
      <c r="AL67" s="175"/>
      <c r="AM67" s="175"/>
      <c r="AZ67" s="11"/>
      <c r="BA67" s="11"/>
      <c r="BB67" s="11"/>
      <c r="BC67" s="11"/>
      <c r="BD67" s="11"/>
      <c r="BE67" s="11"/>
    </row>
    <row r="68" spans="2:57" ht="15.75" thickBot="1">
      <c r="B68" s="1594" t="s">
        <v>10</v>
      </c>
      <c r="C68" s="1100" t="s">
        <v>549</v>
      </c>
      <c r="D68" s="1598">
        <v>20</v>
      </c>
      <c r="E68" s="1481" t="s">
        <v>102</v>
      </c>
      <c r="F68" s="546">
        <v>237.7</v>
      </c>
      <c r="G68" s="520">
        <v>237.7</v>
      </c>
      <c r="H68" s="80"/>
      <c r="I68" s="11"/>
      <c r="J68" s="11"/>
      <c r="K68" s="512" t="s">
        <v>102</v>
      </c>
      <c r="L68" s="513">
        <v>20</v>
      </c>
      <c r="M68" s="578">
        <v>20</v>
      </c>
      <c r="O68" s="508" t="s">
        <v>61</v>
      </c>
      <c r="P68" s="1032">
        <f>F78+I79</f>
        <v>200.09</v>
      </c>
      <c r="Q68" s="1122">
        <f>G78+J79</f>
        <v>150</v>
      </c>
      <c r="R68" s="11"/>
      <c r="S68" s="479" t="s">
        <v>272</v>
      </c>
      <c r="T68" s="983">
        <f>L82</f>
        <v>10</v>
      </c>
      <c r="U68" s="1109">
        <f>M82</f>
        <v>10</v>
      </c>
      <c r="V68" s="11"/>
      <c r="W68" s="985" t="s">
        <v>109</v>
      </c>
      <c r="X68" s="983">
        <f>F80+I80</f>
        <v>24</v>
      </c>
      <c r="Y68" s="1129">
        <f>G80+J80</f>
        <v>20</v>
      </c>
      <c r="Z68" s="964"/>
      <c r="AB68" s="392"/>
      <c r="AC68" s="392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Z68" s="11"/>
      <c r="BA68" s="11"/>
      <c r="BB68" s="11"/>
      <c r="BC68" s="11"/>
      <c r="BD68" s="11"/>
      <c r="BE68" s="11"/>
    </row>
    <row r="69" spans="2:57" ht="12.75" customHeight="1" thickBot="1">
      <c r="B69" s="111"/>
      <c r="C69" s="1603" t="s">
        <v>548</v>
      </c>
      <c r="D69" s="111"/>
      <c r="E69" s="1605" t="s">
        <v>239</v>
      </c>
      <c r="F69" s="198"/>
      <c r="G69" s="181"/>
      <c r="H69" s="199"/>
      <c r="I69" s="198"/>
      <c r="J69" s="181"/>
      <c r="K69" s="197" t="s">
        <v>221</v>
      </c>
      <c r="L69" s="198"/>
      <c r="M69" s="181"/>
      <c r="O69" s="977" t="s">
        <v>260</v>
      </c>
      <c r="P69" s="1033">
        <f>X71</f>
        <v>108.62</v>
      </c>
      <c r="Q69" s="1114">
        <f>Y71</f>
        <v>99</v>
      </c>
      <c r="R69" s="11"/>
      <c r="S69" s="479" t="s">
        <v>416</v>
      </c>
      <c r="T69" s="992">
        <f>F84+I85</f>
        <v>1.78E-2</v>
      </c>
      <c r="U69" s="1109">
        <f>G84+J85</f>
        <v>1.78E-2</v>
      </c>
      <c r="V69" s="11"/>
      <c r="W69" s="985" t="s">
        <v>88</v>
      </c>
      <c r="X69" s="983">
        <f>F79</f>
        <v>12.5</v>
      </c>
      <c r="Y69" s="1128">
        <f>G79</f>
        <v>10</v>
      </c>
      <c r="Z69" s="964"/>
      <c r="AB69" s="173"/>
      <c r="AC69" s="175"/>
      <c r="AD69" s="175"/>
      <c r="AE69" s="408"/>
      <c r="AF69" s="409"/>
      <c r="AG69" s="175"/>
      <c r="AH69" s="162"/>
      <c r="AI69" s="175"/>
      <c r="AJ69" s="175"/>
      <c r="AK69" s="175"/>
      <c r="AL69" s="175"/>
      <c r="AM69" s="175"/>
      <c r="AZ69" s="11"/>
      <c r="BA69" s="11"/>
      <c r="BB69" s="11"/>
      <c r="BC69" s="11"/>
      <c r="BD69" s="11"/>
      <c r="BE69" s="11"/>
    </row>
    <row r="70" spans="2:57" ht="12.75" customHeight="1" thickBot="1">
      <c r="B70" s="80"/>
      <c r="C70" s="1592" t="s">
        <v>234</v>
      </c>
      <c r="D70" s="91"/>
      <c r="E70" s="1606" t="s">
        <v>148</v>
      </c>
      <c r="F70" s="304" t="s">
        <v>149</v>
      </c>
      <c r="G70" s="305" t="s">
        <v>150</v>
      </c>
      <c r="H70" s="459" t="s">
        <v>148</v>
      </c>
      <c r="I70" s="268" t="s">
        <v>149</v>
      </c>
      <c r="J70" s="340" t="s">
        <v>150</v>
      </c>
      <c r="K70" s="1171" t="s">
        <v>148</v>
      </c>
      <c r="L70" s="268" t="s">
        <v>149</v>
      </c>
      <c r="M70" s="269" t="s">
        <v>150</v>
      </c>
      <c r="O70" s="989" t="s">
        <v>427</v>
      </c>
      <c r="P70" s="1031">
        <f>L79+D86</f>
        <v>108.4</v>
      </c>
      <c r="Q70" s="1109">
        <f>M79+D86</f>
        <v>107</v>
      </c>
      <c r="R70" s="11"/>
      <c r="S70" s="483" t="s">
        <v>261</v>
      </c>
      <c r="T70" s="1034">
        <f>L81</f>
        <v>0.2</v>
      </c>
      <c r="U70" s="1111">
        <f>M81</f>
        <v>0.2</v>
      </c>
      <c r="V70" s="11"/>
      <c r="W70" s="985" t="s">
        <v>255</v>
      </c>
      <c r="X70" s="1003">
        <f>F90</f>
        <v>63.12</v>
      </c>
      <c r="Y70" s="1136">
        <f>G90</f>
        <v>60</v>
      </c>
      <c r="Z70" s="964"/>
      <c r="AB70" s="173"/>
      <c r="AC70" s="175"/>
      <c r="AD70" s="205"/>
      <c r="AE70" s="175"/>
      <c r="AF70" s="205"/>
      <c r="AG70" s="175"/>
      <c r="AH70" s="173"/>
      <c r="AI70" s="175"/>
      <c r="AJ70" s="175"/>
      <c r="AK70" s="175"/>
      <c r="AL70" s="175"/>
      <c r="AM70" s="175"/>
      <c r="AZ70" s="11"/>
      <c r="BA70" s="11"/>
      <c r="BB70" s="11"/>
      <c r="BC70" s="11"/>
      <c r="BD70" s="11"/>
      <c r="BE70" s="11"/>
    </row>
    <row r="71" spans="2:57" ht="13.5" customHeight="1">
      <c r="B71" s="610" t="s">
        <v>19</v>
      </c>
      <c r="C71" s="611" t="s">
        <v>114</v>
      </c>
      <c r="D71" s="1590">
        <v>200</v>
      </c>
      <c r="E71" s="215" t="s">
        <v>276</v>
      </c>
      <c r="F71" s="224">
        <v>73.900000000000006</v>
      </c>
      <c r="G71" s="1607">
        <v>51.1</v>
      </c>
      <c r="H71" s="217" t="s">
        <v>201</v>
      </c>
      <c r="I71" s="224">
        <v>7</v>
      </c>
      <c r="J71" s="1608">
        <v>7</v>
      </c>
      <c r="K71" s="211" t="s">
        <v>118</v>
      </c>
      <c r="L71" s="210">
        <v>1.1000000000000001</v>
      </c>
      <c r="M71" s="219">
        <v>1.1000000000000001</v>
      </c>
      <c r="O71" s="1035" t="s">
        <v>170</v>
      </c>
      <c r="P71" s="1036">
        <f>L78</f>
        <v>20</v>
      </c>
      <c r="Q71" s="1109">
        <f>M78</f>
        <v>20</v>
      </c>
      <c r="R71" s="11"/>
      <c r="S71" s="11"/>
      <c r="T71" s="11"/>
      <c r="U71" s="11"/>
      <c r="V71" s="11"/>
      <c r="W71" s="1037" t="s">
        <v>414</v>
      </c>
      <c r="X71" s="1038">
        <f>SUM(X66:X70)</f>
        <v>108.62</v>
      </c>
      <c r="Y71" s="1039">
        <f>SUM(Y66:Y70)</f>
        <v>99</v>
      </c>
      <c r="Z71" s="1135">
        <f>F79+F80+F86+F90+I80+I81+I82</f>
        <v>108.62</v>
      </c>
      <c r="AA71" s="1133">
        <f>G79+G80+G90+J81+J82+J80+G86</f>
        <v>99</v>
      </c>
      <c r="AB71" s="176"/>
      <c r="AC71" s="176"/>
      <c r="AD71" s="205"/>
      <c r="AE71" s="175"/>
      <c r="AF71" s="205"/>
      <c r="AG71" s="175"/>
      <c r="AH71" s="173"/>
      <c r="AI71" s="175"/>
      <c r="AJ71" s="175"/>
      <c r="AK71" s="175"/>
      <c r="AL71" s="175"/>
      <c r="AM71" s="175"/>
      <c r="AZ71" s="11"/>
      <c r="BA71" s="11"/>
      <c r="BB71" s="11"/>
      <c r="BC71" s="11"/>
      <c r="BD71" s="11"/>
      <c r="BE71" s="11"/>
    </row>
    <row r="72" spans="2:57">
      <c r="B72" s="726" t="s">
        <v>553</v>
      </c>
      <c r="C72" s="1588" t="s">
        <v>239</v>
      </c>
      <c r="D72" s="1589">
        <v>100</v>
      </c>
      <c r="E72" s="356" t="s">
        <v>101</v>
      </c>
      <c r="F72" s="472">
        <v>7.7</v>
      </c>
      <c r="G72" s="1609">
        <v>7.7</v>
      </c>
      <c r="H72" s="525" t="s">
        <v>112</v>
      </c>
      <c r="I72" s="470">
        <v>3</v>
      </c>
      <c r="J72" s="443">
        <v>3</v>
      </c>
      <c r="K72" s="512" t="s">
        <v>102</v>
      </c>
      <c r="L72" s="513">
        <v>66</v>
      </c>
      <c r="M72" s="578">
        <v>66</v>
      </c>
      <c r="O72" s="1040" t="s">
        <v>313</v>
      </c>
      <c r="P72" s="1031">
        <f>I78</f>
        <v>95.7</v>
      </c>
      <c r="Q72" s="1109">
        <f>J78</f>
        <v>81.400000000000006</v>
      </c>
      <c r="R72" s="11"/>
      <c r="S72" s="11"/>
      <c r="T72" s="11"/>
      <c r="U72" s="11"/>
      <c r="V72" s="11"/>
      <c r="W72" s="1041"/>
      <c r="X72" s="1042"/>
      <c r="Y72" s="1043"/>
      <c r="Z72" s="964"/>
      <c r="AB72" s="176"/>
      <c r="AC72" s="417"/>
      <c r="AD72" s="205"/>
      <c r="AE72" s="175"/>
      <c r="AF72" s="205"/>
      <c r="AG72" s="175"/>
      <c r="AH72" s="173"/>
      <c r="AI72" s="175"/>
      <c r="AJ72" s="175"/>
      <c r="AK72" s="175"/>
      <c r="AL72" s="175"/>
      <c r="AM72" s="175"/>
      <c r="AZ72" s="11"/>
      <c r="BA72" s="11"/>
      <c r="BB72" s="11"/>
      <c r="BC72" s="11"/>
      <c r="BD72" s="11"/>
      <c r="BE72" s="11"/>
    </row>
    <row r="73" spans="2:57">
      <c r="B73" s="566" t="s">
        <v>13</v>
      </c>
      <c r="C73" s="502" t="s">
        <v>546</v>
      </c>
      <c r="D73" s="503">
        <v>80</v>
      </c>
      <c r="E73" s="1610" t="s">
        <v>98</v>
      </c>
      <c r="F73" s="472">
        <v>10.5</v>
      </c>
      <c r="G73" s="1611">
        <v>10.5</v>
      </c>
      <c r="H73" s="1612" t="s">
        <v>547</v>
      </c>
      <c r="I73" s="1613"/>
      <c r="J73" s="376"/>
      <c r="K73" s="351" t="s">
        <v>67</v>
      </c>
      <c r="L73" s="470">
        <v>10</v>
      </c>
      <c r="M73" s="473">
        <v>10</v>
      </c>
      <c r="O73" s="982" t="s">
        <v>78</v>
      </c>
      <c r="P73" s="1036">
        <f>L88</f>
        <v>200</v>
      </c>
      <c r="Q73" s="1122">
        <f>M88</f>
        <v>200</v>
      </c>
      <c r="R73" s="11"/>
      <c r="S73" s="11"/>
      <c r="T73" s="11"/>
      <c r="U73" s="11"/>
      <c r="V73" s="11"/>
      <c r="W73" s="11"/>
      <c r="X73" s="11"/>
      <c r="Y73" s="91"/>
      <c r="Z73" s="964"/>
      <c r="AB73" s="173"/>
      <c r="AC73" s="175"/>
      <c r="AD73" s="205"/>
      <c r="AE73" s="175"/>
      <c r="AF73" s="205"/>
      <c r="AG73" s="175"/>
      <c r="AH73" s="169"/>
      <c r="AI73" s="175"/>
      <c r="AJ73" s="175"/>
      <c r="AK73" s="175"/>
      <c r="AL73" s="175"/>
      <c r="AM73" s="175"/>
      <c r="AZ73" s="11"/>
      <c r="BA73" s="11"/>
      <c r="BB73" s="11"/>
      <c r="BC73" s="11"/>
      <c r="BD73" s="11"/>
      <c r="BE73" s="11"/>
    </row>
    <row r="74" spans="2:57" ht="15.75" thickBot="1">
      <c r="B74" s="74"/>
      <c r="C74" s="534"/>
      <c r="D74" s="94"/>
      <c r="E74" s="363" t="s">
        <v>90</v>
      </c>
      <c r="F74" s="364">
        <v>9.8699999999999992</v>
      </c>
      <c r="G74" s="1614">
        <v>7.7</v>
      </c>
      <c r="H74" s="395" t="s">
        <v>98</v>
      </c>
      <c r="I74" s="364">
        <v>30</v>
      </c>
      <c r="J74" s="1182">
        <v>30</v>
      </c>
      <c r="K74" s="383" t="s">
        <v>102</v>
      </c>
      <c r="L74" s="394">
        <v>150</v>
      </c>
      <c r="M74" s="358">
        <v>150</v>
      </c>
      <c r="O74" s="977" t="s">
        <v>278</v>
      </c>
      <c r="P74" s="1044">
        <f>I89</f>
        <v>20.68</v>
      </c>
      <c r="Q74" s="1109">
        <f>J89</f>
        <v>20</v>
      </c>
      <c r="R74" s="11"/>
      <c r="S74" s="11"/>
      <c r="T74" s="11"/>
      <c r="U74" s="11"/>
      <c r="V74" s="11"/>
      <c r="W74" s="11"/>
      <c r="X74" s="11"/>
      <c r="Y74" s="91"/>
      <c r="Z74" s="964"/>
      <c r="AB74" s="176"/>
      <c r="AC74" s="175"/>
      <c r="AD74" s="205"/>
      <c r="AE74" s="175"/>
      <c r="AF74" s="205"/>
      <c r="AG74" s="175"/>
      <c r="AH74" s="169"/>
      <c r="AI74" s="175"/>
      <c r="AJ74" s="175"/>
      <c r="AK74" s="175"/>
      <c r="AL74" s="175"/>
      <c r="AM74" s="175"/>
      <c r="AZ74" s="11"/>
      <c r="BA74" s="11"/>
      <c r="BB74" s="11"/>
      <c r="BC74" s="11"/>
      <c r="BD74" s="11"/>
      <c r="BE74" s="11"/>
    </row>
    <row r="75" spans="2:57" ht="15.75" thickBot="1">
      <c r="B75" s="1615" t="s">
        <v>269</v>
      </c>
      <c r="O75" s="982" t="s">
        <v>103</v>
      </c>
      <c r="P75" s="1031">
        <f>F82+I90+I83</f>
        <v>16</v>
      </c>
      <c r="Q75" s="1109">
        <f>G82+J90+J83</f>
        <v>16</v>
      </c>
      <c r="R75" s="11"/>
      <c r="S75" s="11"/>
      <c r="T75" s="11"/>
      <c r="U75" s="11"/>
      <c r="V75" s="11"/>
      <c r="W75" s="11"/>
      <c r="X75" s="11"/>
      <c r="Y75" s="91"/>
      <c r="Z75" s="964"/>
      <c r="AB75" s="176"/>
      <c r="AC75" s="176"/>
      <c r="AD75" s="169"/>
      <c r="AE75" s="175"/>
      <c r="AF75" s="205"/>
      <c r="AG75" s="175"/>
      <c r="AH75" s="169"/>
      <c r="AI75" s="175"/>
      <c r="AJ75" s="175"/>
      <c r="AK75" s="175"/>
      <c r="AL75" s="175"/>
      <c r="AM75" s="175"/>
      <c r="AZ75" s="11"/>
      <c r="BA75" s="11"/>
      <c r="BB75" s="11"/>
      <c r="BC75" s="11"/>
      <c r="BD75" s="11"/>
      <c r="BE75" s="11"/>
    </row>
    <row r="76" spans="2:57" ht="17.25" customHeight="1" thickBot="1">
      <c r="B76" s="1617" t="s">
        <v>220</v>
      </c>
      <c r="C76" s="51"/>
      <c r="D76" s="614"/>
      <c r="E76" s="291" t="s">
        <v>238</v>
      </c>
      <c r="F76" s="182"/>
      <c r="G76" s="444"/>
      <c r="H76" s="536" t="s">
        <v>394</v>
      </c>
      <c r="I76" s="105"/>
      <c r="J76" s="615"/>
      <c r="K76" s="632" t="s">
        <v>310</v>
      </c>
      <c r="L76" s="245"/>
      <c r="M76" s="458"/>
      <c r="O76" s="1045" t="s">
        <v>112</v>
      </c>
      <c r="P76" s="1046">
        <f>I84</f>
        <v>4</v>
      </c>
      <c r="Q76" s="1132">
        <f>J84</f>
        <v>4</v>
      </c>
      <c r="R76" s="38"/>
      <c r="S76" s="38"/>
      <c r="T76" s="38"/>
      <c r="U76" s="38"/>
      <c r="V76" s="38"/>
      <c r="W76" s="38"/>
      <c r="X76" s="38"/>
      <c r="Y76" s="94"/>
      <c r="Z76" s="964"/>
      <c r="AB76" s="176"/>
      <c r="AC76" s="411"/>
      <c r="AD76" s="205"/>
      <c r="AE76" s="175"/>
      <c r="AF76" s="205"/>
      <c r="AG76" s="413"/>
      <c r="AH76" s="169"/>
      <c r="AI76" s="175"/>
      <c r="AJ76" s="175"/>
      <c r="AK76" s="175"/>
      <c r="AL76" s="175"/>
      <c r="AM76" s="175"/>
      <c r="AZ76" s="11"/>
      <c r="BA76" s="11"/>
      <c r="BB76" s="11"/>
      <c r="BC76" s="11"/>
      <c r="BD76" s="11"/>
      <c r="BE76" s="11"/>
    </row>
    <row r="77" spans="2:57" ht="15.75" thickBot="1">
      <c r="B77" s="616" t="s">
        <v>193</v>
      </c>
      <c r="C77" s="1137" t="s">
        <v>198</v>
      </c>
      <c r="D77" s="1616">
        <v>250</v>
      </c>
      <c r="E77" s="306" t="s">
        <v>148</v>
      </c>
      <c r="F77" s="268" t="s">
        <v>149</v>
      </c>
      <c r="G77" s="269" t="s">
        <v>150</v>
      </c>
      <c r="H77" s="539" t="s">
        <v>148</v>
      </c>
      <c r="I77" s="118" t="s">
        <v>149</v>
      </c>
      <c r="J77" s="617" t="s">
        <v>150</v>
      </c>
      <c r="K77" s="270" t="s">
        <v>148</v>
      </c>
      <c r="L77" s="271" t="s">
        <v>149</v>
      </c>
      <c r="M77" s="272" t="s">
        <v>150</v>
      </c>
      <c r="AC77" s="175"/>
      <c r="AD77" s="205"/>
      <c r="AE77" s="175"/>
      <c r="AF77" s="205"/>
      <c r="AG77" s="175"/>
      <c r="AH77" s="169"/>
      <c r="AI77" s="175"/>
      <c r="AJ77" s="175"/>
      <c r="AK77" s="175"/>
      <c r="AL77" s="175"/>
      <c r="AM77" s="175"/>
      <c r="AZ77" s="11"/>
      <c r="BA77" s="11"/>
      <c r="BB77" s="11"/>
      <c r="BC77" s="11"/>
      <c r="BD77" s="11"/>
      <c r="BE77" s="11"/>
    </row>
    <row r="78" spans="2:57" ht="15.75" thickBot="1">
      <c r="B78" s="543" t="s">
        <v>359</v>
      </c>
      <c r="C78" s="359" t="s">
        <v>502</v>
      </c>
      <c r="D78" s="503">
        <v>60</v>
      </c>
      <c r="E78" s="211" t="s">
        <v>125</v>
      </c>
      <c r="F78" s="213">
        <v>66.75</v>
      </c>
      <c r="G78" s="381">
        <v>50</v>
      </c>
      <c r="H78" s="122" t="s">
        <v>313</v>
      </c>
      <c r="I78" s="571">
        <v>95.7</v>
      </c>
      <c r="J78" s="647">
        <v>81.400000000000006</v>
      </c>
      <c r="K78" s="1739" t="s">
        <v>170</v>
      </c>
      <c r="L78" s="465">
        <v>20</v>
      </c>
      <c r="M78" s="466">
        <v>20</v>
      </c>
      <c r="AC78" s="169"/>
      <c r="AD78" s="403"/>
      <c r="AE78" s="175"/>
      <c r="AF78" s="205"/>
      <c r="AG78" s="175"/>
      <c r="AH78" s="169"/>
      <c r="AI78" s="175"/>
      <c r="AJ78" s="175"/>
      <c r="AK78" s="175"/>
      <c r="AL78" s="175"/>
      <c r="AM78" s="175"/>
      <c r="AZ78" s="11"/>
      <c r="BA78" s="11"/>
      <c r="BB78" s="11"/>
      <c r="BC78" s="11"/>
      <c r="BD78" s="11"/>
      <c r="BE78" s="11"/>
    </row>
    <row r="79" spans="2:57" ht="13.5" customHeight="1" thickBot="1">
      <c r="B79" s="501" t="s">
        <v>311</v>
      </c>
      <c r="C79" s="359" t="s">
        <v>312</v>
      </c>
      <c r="D79" s="589" t="s">
        <v>391</v>
      </c>
      <c r="E79" s="351" t="s">
        <v>127</v>
      </c>
      <c r="F79" s="505">
        <v>12.5</v>
      </c>
      <c r="G79" s="545">
        <v>10</v>
      </c>
      <c r="H79" s="508" t="s">
        <v>61</v>
      </c>
      <c r="I79" s="619">
        <v>133.34</v>
      </c>
      <c r="J79" s="1741">
        <v>100</v>
      </c>
      <c r="K79" s="375" t="s">
        <v>597</v>
      </c>
      <c r="L79" s="470">
        <v>8.4</v>
      </c>
      <c r="M79" s="527">
        <v>7</v>
      </c>
      <c r="O79" s="970" t="s">
        <v>222</v>
      </c>
      <c r="P79" s="971"/>
      <c r="Q79" s="971"/>
      <c r="R79" s="538"/>
      <c r="S79" s="51"/>
      <c r="T79" s="51"/>
      <c r="U79" s="51"/>
      <c r="V79" s="51"/>
      <c r="W79" s="51"/>
      <c r="X79" s="51"/>
      <c r="Y79" s="64"/>
      <c r="Z79" s="175"/>
      <c r="AB79" s="962"/>
      <c r="AC79" s="414"/>
      <c r="AD79" s="205"/>
      <c r="AE79" s="175"/>
      <c r="AF79" s="205"/>
      <c r="AG79" s="175"/>
      <c r="AH79" s="169"/>
      <c r="AI79" s="175"/>
      <c r="AJ79" s="175"/>
      <c r="AK79" s="175"/>
      <c r="AL79" s="175"/>
      <c r="AM79" s="175"/>
      <c r="AZ79" s="11"/>
      <c r="BA79" s="11"/>
      <c r="BB79" s="11"/>
      <c r="BC79" s="11"/>
      <c r="BD79" s="11"/>
      <c r="BE79" s="11"/>
    </row>
    <row r="80" spans="2:57" ht="12" customHeight="1" thickBot="1">
      <c r="B80" s="590" t="s">
        <v>314</v>
      </c>
      <c r="C80" s="525" t="s">
        <v>310</v>
      </c>
      <c r="D80" s="618">
        <v>200</v>
      </c>
      <c r="E80" s="351" t="s">
        <v>129</v>
      </c>
      <c r="F80" s="505">
        <v>12</v>
      </c>
      <c r="G80" s="545">
        <v>10</v>
      </c>
      <c r="H80" s="507" t="s">
        <v>90</v>
      </c>
      <c r="I80" s="519">
        <v>12</v>
      </c>
      <c r="J80" s="623">
        <v>10</v>
      </c>
      <c r="K80" s="375" t="s">
        <v>67</v>
      </c>
      <c r="L80" s="470">
        <v>10</v>
      </c>
      <c r="M80" s="527">
        <v>10</v>
      </c>
      <c r="O80" s="972" t="s">
        <v>148</v>
      </c>
      <c r="P80" s="998" t="s">
        <v>149</v>
      </c>
      <c r="Q80" s="999" t="s">
        <v>150</v>
      </c>
      <c r="R80" s="88"/>
      <c r="S80" s="975" t="s">
        <v>148</v>
      </c>
      <c r="T80" s="975" t="s">
        <v>149</v>
      </c>
      <c r="U80" s="976" t="s">
        <v>150</v>
      </c>
      <c r="V80" s="88"/>
      <c r="W80" s="975" t="s">
        <v>148</v>
      </c>
      <c r="X80" s="975" t="s">
        <v>149</v>
      </c>
      <c r="Y80" s="976" t="s">
        <v>150</v>
      </c>
      <c r="Z80" s="175"/>
      <c r="AB80" s="392"/>
      <c r="AC80" s="169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Z80" s="11"/>
      <c r="BA80" s="11"/>
      <c r="BB80" s="11"/>
      <c r="BC80" s="11"/>
      <c r="BD80" s="11"/>
      <c r="BE80" s="11"/>
    </row>
    <row r="81" spans="2:57">
      <c r="B81" s="276" t="s">
        <v>10</v>
      </c>
      <c r="C81" s="359" t="s">
        <v>11</v>
      </c>
      <c r="D81" s="864">
        <v>60</v>
      </c>
      <c r="E81" s="351" t="s">
        <v>200</v>
      </c>
      <c r="F81" s="505">
        <v>20</v>
      </c>
      <c r="G81" s="377">
        <v>20</v>
      </c>
      <c r="H81" s="508" t="s">
        <v>110</v>
      </c>
      <c r="I81" s="551">
        <v>6</v>
      </c>
      <c r="J81" s="506">
        <v>6</v>
      </c>
      <c r="K81" s="375" t="s">
        <v>113</v>
      </c>
      <c r="L81" s="470">
        <v>0.2</v>
      </c>
      <c r="M81" s="527">
        <v>0.2</v>
      </c>
      <c r="O81" s="977" t="s">
        <v>259</v>
      </c>
      <c r="P81" s="978">
        <f>D101</f>
        <v>50</v>
      </c>
      <c r="Q81" s="1109">
        <f>D101</f>
        <v>50</v>
      </c>
      <c r="R81" s="11"/>
      <c r="S81" s="1000" t="s">
        <v>103</v>
      </c>
      <c r="T81" s="983">
        <f>F102+F111+I99+L104</f>
        <v>16</v>
      </c>
      <c r="U81" s="1109">
        <f>G102+J99+G111+M104</f>
        <v>16</v>
      </c>
      <c r="V81" s="11"/>
      <c r="W81" s="1016" t="s">
        <v>409</v>
      </c>
      <c r="X81" s="164"/>
      <c r="Y81" s="167"/>
      <c r="Z81" s="175"/>
      <c r="AC81" s="169"/>
      <c r="AD81" s="175"/>
      <c r="AE81" s="408"/>
      <c r="AF81" s="409"/>
      <c r="AG81" s="175"/>
      <c r="AH81" s="162"/>
      <c r="AI81" s="175"/>
      <c r="AJ81" s="175"/>
      <c r="AK81" s="175"/>
      <c r="AL81" s="175"/>
      <c r="AM81" s="175"/>
      <c r="AZ81" s="11"/>
      <c r="BA81" s="11"/>
      <c r="BB81" s="11"/>
      <c r="BC81" s="11"/>
      <c r="BD81" s="11"/>
      <c r="BE81" s="11"/>
    </row>
    <row r="82" spans="2:57" ht="13.5" customHeight="1" thickBot="1">
      <c r="B82" s="276" t="s">
        <v>10</v>
      </c>
      <c r="C82" s="359" t="s">
        <v>15</v>
      </c>
      <c r="D82" s="288">
        <v>50</v>
      </c>
      <c r="E82" s="351" t="s">
        <v>103</v>
      </c>
      <c r="F82" s="558">
        <v>5</v>
      </c>
      <c r="G82" s="545">
        <v>5</v>
      </c>
      <c r="H82" s="582" t="s">
        <v>303</v>
      </c>
      <c r="I82" s="519">
        <v>1.4</v>
      </c>
      <c r="J82" s="623">
        <v>1.4</v>
      </c>
      <c r="K82" s="220" t="s">
        <v>272</v>
      </c>
      <c r="L82" s="513">
        <v>10</v>
      </c>
      <c r="M82" s="668">
        <v>10</v>
      </c>
      <c r="O82" s="982" t="s">
        <v>258</v>
      </c>
      <c r="P82" s="983">
        <f>I96+D100</f>
        <v>58.6</v>
      </c>
      <c r="Q82" s="1113">
        <f>J96+D100</f>
        <v>58.6</v>
      </c>
      <c r="R82" s="11"/>
      <c r="S82" s="479" t="s">
        <v>112</v>
      </c>
      <c r="T82" s="983">
        <f>I113+L95+L106</f>
        <v>15.7</v>
      </c>
      <c r="U82" s="1109">
        <f>M95+M106+J113</f>
        <v>15.7</v>
      </c>
      <c r="V82" s="11"/>
      <c r="W82" s="717" t="s">
        <v>133</v>
      </c>
      <c r="X82" s="983">
        <f>F101+I112+L99</f>
        <v>19.5</v>
      </c>
      <c r="Y82" s="1144">
        <f>G101+M99+J112</f>
        <v>19.5</v>
      </c>
      <c r="Z82" s="175"/>
      <c r="AD82" s="205"/>
      <c r="AE82" s="11"/>
      <c r="AF82" s="205"/>
      <c r="AG82" s="11"/>
      <c r="AH82" s="173"/>
      <c r="AI82" s="175"/>
      <c r="AJ82" s="175"/>
      <c r="AK82" s="175"/>
      <c r="AL82" s="175"/>
      <c r="AM82" s="175"/>
      <c r="AZ82" s="11"/>
      <c r="BA82" s="11"/>
      <c r="BB82" s="11"/>
      <c r="BC82" s="11"/>
      <c r="BD82" s="11"/>
      <c r="BE82" s="11"/>
    </row>
    <row r="83" spans="2:57" ht="12.75" customHeight="1" thickBot="1">
      <c r="B83" s="107"/>
      <c r="C83" s="334" t="s">
        <v>234</v>
      </c>
      <c r="D83" s="69"/>
      <c r="E83" s="360" t="s">
        <v>105</v>
      </c>
      <c r="F83" s="505">
        <v>1</v>
      </c>
      <c r="G83" s="545">
        <v>1</v>
      </c>
      <c r="H83" s="351" t="s">
        <v>103</v>
      </c>
      <c r="I83" s="558">
        <v>1</v>
      </c>
      <c r="J83" s="523">
        <v>1</v>
      </c>
      <c r="K83" s="375" t="s">
        <v>102</v>
      </c>
      <c r="L83" s="470">
        <v>220</v>
      </c>
      <c r="M83" s="527">
        <v>220</v>
      </c>
      <c r="O83" s="982" t="s">
        <v>99</v>
      </c>
      <c r="P83" s="983">
        <f>I106+L97</f>
        <v>6.3</v>
      </c>
      <c r="Q83" s="1109">
        <f>J106+M97</f>
        <v>6.3</v>
      </c>
      <c r="R83" s="11"/>
      <c r="S83" s="986" t="s">
        <v>411</v>
      </c>
      <c r="T83" s="987">
        <f>X93</f>
        <v>0.2</v>
      </c>
      <c r="U83" s="1114">
        <f>J100+J107</f>
        <v>8</v>
      </c>
      <c r="V83" s="11"/>
      <c r="W83" s="985" t="s">
        <v>257</v>
      </c>
      <c r="X83" s="983">
        <f>F99</f>
        <v>2</v>
      </c>
      <c r="Y83" s="1144">
        <f>G99</f>
        <v>2</v>
      </c>
      <c r="Z83" s="175"/>
      <c r="AD83" s="205"/>
      <c r="AE83" s="11"/>
      <c r="AF83" s="205"/>
      <c r="AG83" s="11"/>
      <c r="AH83" s="173"/>
      <c r="AI83" s="175"/>
      <c r="AJ83" s="175"/>
      <c r="AK83" s="175"/>
      <c r="AL83" s="175"/>
      <c r="AM83" s="175"/>
      <c r="AZ83" s="11"/>
      <c r="BA83" s="11"/>
      <c r="BB83" s="11"/>
      <c r="BC83" s="11"/>
      <c r="BD83" s="11"/>
      <c r="BE83" s="11"/>
    </row>
    <row r="84" spans="2:57" ht="15.75" thickBot="1">
      <c r="B84" s="621" t="s">
        <v>22</v>
      </c>
      <c r="C84" s="884" t="s">
        <v>240</v>
      </c>
      <c r="D84" s="622">
        <v>200</v>
      </c>
      <c r="E84" s="360" t="s">
        <v>106</v>
      </c>
      <c r="F84" s="505">
        <v>0.01</v>
      </c>
      <c r="G84" s="545">
        <v>0.01</v>
      </c>
      <c r="H84" s="508" t="s">
        <v>112</v>
      </c>
      <c r="I84" s="505">
        <v>4</v>
      </c>
      <c r="J84" s="518">
        <v>4</v>
      </c>
      <c r="O84" s="982" t="s">
        <v>428</v>
      </c>
      <c r="P84" s="983">
        <f>F110</f>
        <v>46</v>
      </c>
      <c r="Q84" s="1109">
        <f>G110</f>
        <v>46</v>
      </c>
      <c r="R84" s="11"/>
      <c r="S84" s="479" t="s">
        <v>67</v>
      </c>
      <c r="T84" s="983">
        <f>I114+L112</f>
        <v>10.72</v>
      </c>
      <c r="U84" s="1114">
        <f>J114+M112</f>
        <v>10.72</v>
      </c>
      <c r="V84" s="11"/>
      <c r="W84" s="985" t="s">
        <v>412</v>
      </c>
      <c r="X84" s="983">
        <f>F96</f>
        <v>62.5</v>
      </c>
      <c r="Y84" s="1145">
        <f>G96</f>
        <v>50</v>
      </c>
      <c r="Z84" s="753"/>
      <c r="AB84" s="410"/>
      <c r="AD84" s="205"/>
      <c r="AE84" s="11"/>
      <c r="AF84" s="205"/>
      <c r="AG84" s="175"/>
      <c r="AH84" s="173"/>
      <c r="AI84" s="175"/>
      <c r="AJ84" s="175"/>
      <c r="AK84" s="175"/>
      <c r="AL84" s="175"/>
      <c r="AM84" s="175"/>
      <c r="AZ84" s="11"/>
      <c r="BA84" s="11"/>
      <c r="BB84" s="11"/>
      <c r="BC84" s="11"/>
      <c r="BD84" s="11"/>
      <c r="BE84" s="11"/>
    </row>
    <row r="85" spans="2:57" ht="15.75" thickBot="1">
      <c r="B85" s="624" t="s">
        <v>232</v>
      </c>
      <c r="C85" s="1138" t="s">
        <v>230</v>
      </c>
      <c r="D85" s="500">
        <v>60</v>
      </c>
      <c r="E85" s="351" t="s">
        <v>102</v>
      </c>
      <c r="F85" s="470">
        <v>175</v>
      </c>
      <c r="G85" s="1738"/>
      <c r="H85" s="625" t="s">
        <v>315</v>
      </c>
      <c r="I85" s="293">
        <v>7.7999999999999996E-3</v>
      </c>
      <c r="J85" s="698">
        <v>7.7999999999999996E-3</v>
      </c>
      <c r="K85" s="1740" t="s">
        <v>240</v>
      </c>
      <c r="L85" s="198"/>
      <c r="M85" s="181"/>
      <c r="O85" s="508" t="s">
        <v>61</v>
      </c>
      <c r="P85" s="1002">
        <f>F97+I104</f>
        <v>112.4</v>
      </c>
      <c r="Q85" s="1122">
        <f>G97+J104</f>
        <v>84.3</v>
      </c>
      <c r="R85" s="11"/>
      <c r="S85" s="479" t="s">
        <v>69</v>
      </c>
      <c r="T85" s="983">
        <f>L110</f>
        <v>1.1000000000000001</v>
      </c>
      <c r="U85" s="980">
        <f>M110</f>
        <v>1.1000000000000001</v>
      </c>
      <c r="V85" s="11"/>
      <c r="W85" s="985" t="s">
        <v>109</v>
      </c>
      <c r="X85" s="983">
        <f>F100+I98+I111</f>
        <v>34.93</v>
      </c>
      <c r="Y85" s="1144">
        <f>G100+J98+J111</f>
        <v>29.2</v>
      </c>
      <c r="Z85" s="629"/>
      <c r="AB85" s="180"/>
      <c r="AD85" s="205"/>
      <c r="AE85" s="11"/>
      <c r="AF85" s="205"/>
      <c r="AG85" s="11"/>
      <c r="AH85" s="169"/>
      <c r="AI85" s="175"/>
      <c r="AJ85" s="175"/>
      <c r="AK85" s="175"/>
      <c r="AL85" s="175"/>
      <c r="AM85" s="175"/>
      <c r="AZ85" s="11"/>
      <c r="BA85" s="11"/>
      <c r="BB85" s="11"/>
      <c r="BC85" s="11"/>
      <c r="BD85" s="11"/>
      <c r="BE85" s="11"/>
    </row>
    <row r="86" spans="2:57" ht="12.75" customHeight="1" thickBot="1">
      <c r="B86" s="566" t="s">
        <v>13</v>
      </c>
      <c r="C86" s="359" t="s">
        <v>209</v>
      </c>
      <c r="D86" s="503">
        <v>100</v>
      </c>
      <c r="E86" s="355" t="s">
        <v>303</v>
      </c>
      <c r="F86" s="558">
        <v>1.6</v>
      </c>
      <c r="G86" s="557">
        <v>1.6</v>
      </c>
      <c r="H86" s="357" t="s">
        <v>71</v>
      </c>
      <c r="I86" s="397">
        <v>0.5</v>
      </c>
      <c r="J86" s="1742">
        <v>0.5</v>
      </c>
      <c r="K86" s="275" t="s">
        <v>148</v>
      </c>
      <c r="L86" s="268" t="s">
        <v>149</v>
      </c>
      <c r="M86" s="450" t="s">
        <v>150</v>
      </c>
      <c r="O86" s="977" t="s">
        <v>260</v>
      </c>
      <c r="P86" s="988">
        <f>X88</f>
        <v>188.85000000000002</v>
      </c>
      <c r="Q86" s="1119">
        <f>Y88</f>
        <v>155.69999999999999</v>
      </c>
      <c r="R86" s="11"/>
      <c r="S86" s="479" t="s">
        <v>71</v>
      </c>
      <c r="T86" s="983">
        <f>F103+F113+L100</f>
        <v>2.11</v>
      </c>
      <c r="U86" s="1109">
        <f>G103+G113+M100</f>
        <v>2.11</v>
      </c>
      <c r="V86" s="11"/>
      <c r="W86" s="985" t="s">
        <v>88</v>
      </c>
      <c r="X86" s="983">
        <f>F98</f>
        <v>12.5</v>
      </c>
      <c r="Y86" s="1144">
        <f>G98</f>
        <v>10</v>
      </c>
      <c r="Z86" s="244"/>
      <c r="AB86" s="410"/>
      <c r="AD86" s="205"/>
      <c r="AE86" s="175"/>
      <c r="AF86" s="205"/>
      <c r="AG86" s="11"/>
      <c r="AH86" s="169"/>
      <c r="AI86" s="413"/>
      <c r="AJ86" s="169"/>
      <c r="AK86" s="175"/>
      <c r="AL86" s="175"/>
      <c r="AM86" s="175"/>
      <c r="AZ86" s="11"/>
      <c r="BA86" s="11"/>
      <c r="BB86" s="11"/>
      <c r="BC86" s="11"/>
      <c r="BD86" s="11"/>
      <c r="BE86" s="11"/>
    </row>
    <row r="87" spans="2:57" ht="13.5" customHeight="1" thickBot="1">
      <c r="B87" s="80"/>
      <c r="C87" s="569"/>
      <c r="D87" s="91"/>
      <c r="H87" s="517" t="s">
        <v>230</v>
      </c>
      <c r="I87" s="51"/>
      <c r="J87" s="783"/>
      <c r="K87" s="215" t="s">
        <v>550</v>
      </c>
      <c r="L87" s="224">
        <v>2.4</v>
      </c>
      <c r="M87" s="227">
        <v>2.4</v>
      </c>
      <c r="O87" s="977" t="s">
        <v>429</v>
      </c>
      <c r="P87" s="978">
        <f>D107</f>
        <v>80</v>
      </c>
      <c r="Q87" s="1109">
        <f>D107</f>
        <v>80</v>
      </c>
      <c r="R87" s="11"/>
      <c r="S87" s="479" t="s">
        <v>416</v>
      </c>
      <c r="T87" s="983">
        <f>F104+L101</f>
        <v>1.04E-2</v>
      </c>
      <c r="U87" s="1109">
        <f>G104+M101</f>
        <v>1.04E-2</v>
      </c>
      <c r="V87" s="11"/>
      <c r="W87" s="985" t="s">
        <v>95</v>
      </c>
      <c r="X87" s="983">
        <f>I110</f>
        <v>57.42</v>
      </c>
      <c r="Y87" s="1146">
        <f>J110</f>
        <v>45</v>
      </c>
      <c r="Z87" s="244"/>
      <c r="AB87" s="410"/>
      <c r="AD87" s="169"/>
      <c r="AE87" s="11"/>
      <c r="AF87" s="205"/>
      <c r="AG87" s="11"/>
      <c r="AH87" s="169"/>
      <c r="AI87" s="175"/>
      <c r="AJ87" s="175"/>
      <c r="AK87" s="175"/>
      <c r="AL87" s="175"/>
      <c r="AM87" s="175"/>
      <c r="AZ87" s="11"/>
      <c r="BA87" s="11"/>
      <c r="BB87" s="11"/>
      <c r="BC87" s="11"/>
      <c r="BD87" s="11"/>
      <c r="BE87" s="11"/>
    </row>
    <row r="88" spans="2:57" ht="14.25" customHeight="1" thickBot="1">
      <c r="B88" s="80"/>
      <c r="C88" s="569"/>
      <c r="D88" s="91"/>
      <c r="E88" s="580" t="s">
        <v>304</v>
      </c>
      <c r="F88" s="560"/>
      <c r="G88" s="64"/>
      <c r="H88" s="215" t="s">
        <v>231</v>
      </c>
      <c r="I88" s="690">
        <v>30</v>
      </c>
      <c r="J88" s="526">
        <v>30</v>
      </c>
      <c r="K88" s="356" t="s">
        <v>78</v>
      </c>
      <c r="L88" s="470">
        <v>200</v>
      </c>
      <c r="M88" s="473">
        <v>200</v>
      </c>
      <c r="O88" s="982" t="s">
        <v>413</v>
      </c>
      <c r="P88" s="983">
        <f>D99</f>
        <v>200</v>
      </c>
      <c r="Q88" s="1109">
        <f>D99</f>
        <v>200</v>
      </c>
      <c r="R88" s="11"/>
      <c r="S88" s="483" t="s">
        <v>138</v>
      </c>
      <c r="T88" s="983">
        <f>I101+L105</f>
        <v>14.8</v>
      </c>
      <c r="U88" s="1131">
        <f>J101+M105</f>
        <v>14.8</v>
      </c>
      <c r="V88" s="11"/>
      <c r="W88" s="993" t="s">
        <v>414</v>
      </c>
      <c r="X88" s="994">
        <f>SUM(X82:X87)</f>
        <v>188.85000000000002</v>
      </c>
      <c r="Y88" s="1048">
        <f>SUM(Y82:Y87)</f>
        <v>155.69999999999999</v>
      </c>
      <c r="Z88" s="1141">
        <f>F96+F98+F99+F100+F101+I98+I110+I111+I112+L99</f>
        <v>188.85</v>
      </c>
      <c r="AA88" s="1133">
        <f>G96+G98+G99+G100+G101+J98+M99+J110+J111+J112</f>
        <v>155.69999999999999</v>
      </c>
      <c r="AB88" s="410"/>
      <c r="AD88" s="205"/>
      <c r="AE88" s="11"/>
      <c r="AF88" s="205"/>
      <c r="AG88" s="11"/>
      <c r="AH88" s="169"/>
      <c r="AI88" s="416"/>
      <c r="AJ88" s="175"/>
      <c r="AK88" s="175"/>
      <c r="AL88" s="175"/>
      <c r="AM88" s="175"/>
      <c r="AZ88" s="11"/>
      <c r="BA88" s="11"/>
      <c r="BB88" s="11"/>
      <c r="BC88" s="11"/>
      <c r="BD88" s="11"/>
      <c r="BE88" s="11"/>
    </row>
    <row r="89" spans="2:57" ht="14.25" customHeight="1" thickBot="1">
      <c r="B89" s="80"/>
      <c r="C89" s="569"/>
      <c r="D89" s="91"/>
      <c r="E89" s="539" t="s">
        <v>148</v>
      </c>
      <c r="F89" s="118" t="s">
        <v>149</v>
      </c>
      <c r="G89" s="233" t="s">
        <v>150</v>
      </c>
      <c r="H89" s="476" t="s">
        <v>278</v>
      </c>
      <c r="I89" s="558">
        <v>20.68</v>
      </c>
      <c r="J89" s="524">
        <v>20</v>
      </c>
      <c r="K89" s="351" t="s">
        <v>67</v>
      </c>
      <c r="L89" s="470">
        <v>5</v>
      </c>
      <c r="M89" s="473">
        <v>5</v>
      </c>
      <c r="O89" s="1007" t="s">
        <v>384</v>
      </c>
      <c r="P89" s="1003">
        <f>I95</f>
        <v>131.12</v>
      </c>
      <c r="Q89" s="1114">
        <f>J95</f>
        <v>73.5</v>
      </c>
      <c r="R89" s="11"/>
      <c r="S89" s="11"/>
      <c r="T89" s="11"/>
      <c r="U89" s="11"/>
      <c r="V89" s="11"/>
      <c r="W89" s="11"/>
      <c r="X89" s="11"/>
      <c r="Y89" s="91"/>
      <c r="Z89" s="244"/>
      <c r="AB89" s="410"/>
      <c r="AD89" s="205"/>
      <c r="AE89" s="11"/>
      <c r="AF89" s="205"/>
      <c r="AG89" s="11"/>
      <c r="AH89" s="169"/>
      <c r="AI89" s="175"/>
      <c r="AJ89" s="175"/>
      <c r="AK89" s="175"/>
      <c r="AL89" s="175"/>
      <c r="AM89" s="175"/>
      <c r="AZ89" s="11"/>
      <c r="BA89" s="11"/>
      <c r="BB89" s="11"/>
      <c r="BC89" s="11"/>
      <c r="BD89" s="11"/>
      <c r="BE89" s="11"/>
    </row>
    <row r="90" spans="2:57" ht="12.75" customHeight="1" thickBot="1">
      <c r="B90" s="74"/>
      <c r="C90" s="534"/>
      <c r="D90" s="94"/>
      <c r="E90" s="785" t="s">
        <v>76</v>
      </c>
      <c r="F90" s="564">
        <v>63.12</v>
      </c>
      <c r="G90" s="565">
        <v>60</v>
      </c>
      <c r="H90" s="363" t="s">
        <v>103</v>
      </c>
      <c r="I90" s="364">
        <v>10</v>
      </c>
      <c r="J90" s="365">
        <v>10</v>
      </c>
      <c r="K90" s="572" t="s">
        <v>102</v>
      </c>
      <c r="L90" s="559">
        <v>10</v>
      </c>
      <c r="M90" s="626">
        <v>10</v>
      </c>
      <c r="O90" s="982" t="s">
        <v>78</v>
      </c>
      <c r="P90" s="1003">
        <f>I97</f>
        <v>13.7</v>
      </c>
      <c r="Q90" s="1114">
        <f>J97</f>
        <v>13.7</v>
      </c>
      <c r="R90" s="11"/>
      <c r="S90" s="11"/>
      <c r="T90" s="11"/>
      <c r="U90" s="11"/>
      <c r="V90" s="11"/>
      <c r="W90" s="1049" t="s">
        <v>419</v>
      </c>
      <c r="X90" s="1050" t="s">
        <v>420</v>
      </c>
      <c r="Y90" s="1051" t="s">
        <v>421</v>
      </c>
      <c r="Z90" s="244"/>
      <c r="AB90" s="410"/>
      <c r="AD90" s="403"/>
      <c r="AE90" s="175"/>
      <c r="AF90" s="205"/>
      <c r="AG90" s="175"/>
      <c r="AH90" s="169"/>
      <c r="AI90" s="175"/>
      <c r="AJ90" s="175"/>
      <c r="AK90" s="175"/>
      <c r="AL90" s="175"/>
      <c r="AM90" s="175"/>
      <c r="AZ90" s="11"/>
      <c r="BA90" s="11"/>
      <c r="BB90" s="11"/>
      <c r="BC90" s="11"/>
      <c r="BD90" s="11"/>
      <c r="BE90" s="11"/>
    </row>
    <row r="91" spans="2:57" ht="13.5" customHeight="1" thickBot="1">
      <c r="B91" s="1615" t="s">
        <v>269</v>
      </c>
      <c r="H91" s="38"/>
      <c r="I91" s="38"/>
      <c r="J91" s="38"/>
      <c r="O91" s="982"/>
      <c r="P91" s="983"/>
      <c r="Q91" s="1109"/>
      <c r="R91" s="11"/>
      <c r="S91" s="11"/>
      <c r="T91" s="11"/>
      <c r="U91" s="11"/>
      <c r="V91" s="11"/>
      <c r="W91" s="1052" t="s">
        <v>430</v>
      </c>
      <c r="X91" s="1011">
        <f>Y91/1000/0.04</f>
        <v>0.09</v>
      </c>
      <c r="Y91" s="1053">
        <f>J100</f>
        <v>3.6</v>
      </c>
      <c r="Z91" s="214"/>
      <c r="AB91" s="410"/>
      <c r="AD91" s="205"/>
      <c r="AE91" s="11"/>
      <c r="AF91" s="205"/>
      <c r="AG91" s="175"/>
      <c r="AH91" s="169"/>
      <c r="AI91" s="175"/>
      <c r="AJ91" s="175"/>
      <c r="AK91" s="175"/>
      <c r="AL91" s="175"/>
      <c r="AM91" s="175"/>
      <c r="AZ91" s="11"/>
    </row>
    <row r="92" spans="2:57" ht="12.75" customHeight="1" thickBot="1">
      <c r="B92" s="1617" t="s">
        <v>222</v>
      </c>
      <c r="C92" s="538"/>
      <c r="D92" s="633"/>
      <c r="E92" s="107"/>
      <c r="F92" s="88"/>
      <c r="G92" s="88"/>
      <c r="H92" s="88"/>
      <c r="I92" s="88"/>
      <c r="J92" s="88"/>
      <c r="K92" s="88"/>
      <c r="L92" s="88"/>
      <c r="M92" s="69"/>
      <c r="O92" s="1054" t="s">
        <v>116</v>
      </c>
      <c r="P92" s="992">
        <f>I105</f>
        <v>63.82</v>
      </c>
      <c r="Q92" s="1109">
        <f>J105</f>
        <v>61.94</v>
      </c>
      <c r="R92" s="11"/>
      <c r="S92" s="11"/>
      <c r="T92" s="11"/>
      <c r="U92" s="11"/>
      <c r="V92" s="11"/>
      <c r="W92" s="1052" t="s">
        <v>431</v>
      </c>
      <c r="X92" s="1011">
        <f>Y92/1000/0.04</f>
        <v>0.11</v>
      </c>
      <c r="Y92" s="1053">
        <f>J107</f>
        <v>4.4000000000000004</v>
      </c>
      <c r="Z92" s="214"/>
      <c r="AB92" s="410"/>
      <c r="AD92" s="400"/>
      <c r="AE92" s="416"/>
      <c r="AF92" s="205"/>
      <c r="AG92" s="175"/>
      <c r="AH92" s="169"/>
      <c r="AI92" s="175"/>
      <c r="AJ92" s="175"/>
      <c r="AK92" s="175"/>
      <c r="AL92" s="175"/>
      <c r="AM92" s="175"/>
      <c r="AZ92" s="11"/>
    </row>
    <row r="93" spans="2:57" ht="12.75" customHeight="1" thickBot="1">
      <c r="B93" s="77"/>
      <c r="C93" s="285" t="s">
        <v>233</v>
      </c>
      <c r="D93" s="223"/>
      <c r="E93" s="206" t="s">
        <v>226</v>
      </c>
      <c r="F93" s="207"/>
      <c r="G93" s="207"/>
      <c r="H93" s="184" t="s">
        <v>251</v>
      </c>
      <c r="I93" s="198"/>
      <c r="J93" s="226"/>
      <c r="K93" s="198"/>
      <c r="L93" s="654"/>
      <c r="M93" s="181"/>
      <c r="O93" s="1045" t="s">
        <v>87</v>
      </c>
      <c r="P93" s="1022">
        <f>L98</f>
        <v>5</v>
      </c>
      <c r="Q93" s="1132">
        <f>M98</f>
        <v>5</v>
      </c>
      <c r="R93" s="38"/>
      <c r="S93" s="38"/>
      <c r="T93" s="38"/>
      <c r="U93" s="38"/>
      <c r="V93" s="38"/>
      <c r="W93" s="1055" t="s">
        <v>424</v>
      </c>
      <c r="X93" s="1056">
        <f>SUM(X91:X92)</f>
        <v>0.2</v>
      </c>
      <c r="Y93" s="1057">
        <f>SUM(Y91:Y92)</f>
        <v>8</v>
      </c>
      <c r="Z93" s="244"/>
      <c r="AB93" s="410"/>
      <c r="AD93" s="169"/>
      <c r="AE93" s="11"/>
      <c r="AF93" s="205"/>
      <c r="AG93" s="175"/>
      <c r="AH93" s="208"/>
      <c r="AI93" s="175"/>
      <c r="AJ93" s="175"/>
      <c r="AK93" s="175"/>
      <c r="AL93" s="175"/>
      <c r="AM93" s="175"/>
      <c r="AZ93" s="11"/>
    </row>
    <row r="94" spans="2:57" ht="14.25" customHeight="1" thickBot="1">
      <c r="B94" s="634" t="s">
        <v>195</v>
      </c>
      <c r="C94" s="1620" t="s">
        <v>196</v>
      </c>
      <c r="D94" s="635">
        <v>250</v>
      </c>
      <c r="E94" s="784" t="s">
        <v>225</v>
      </c>
      <c r="F94" s="446"/>
      <c r="G94" s="446"/>
      <c r="H94" s="655" t="s">
        <v>148</v>
      </c>
      <c r="I94" s="301" t="s">
        <v>149</v>
      </c>
      <c r="J94" s="308" t="s">
        <v>150</v>
      </c>
      <c r="K94" s="655" t="s">
        <v>148</v>
      </c>
      <c r="L94" s="301" t="s">
        <v>149</v>
      </c>
      <c r="M94" s="308" t="s">
        <v>150</v>
      </c>
      <c r="AD94" s="205"/>
      <c r="AE94" s="175"/>
      <c r="AF94" s="205"/>
      <c r="AG94" s="175"/>
      <c r="AH94" s="169"/>
      <c r="AI94" s="175"/>
      <c r="AJ94" s="175"/>
      <c r="AK94" s="175"/>
      <c r="AL94" s="175"/>
      <c r="AM94" s="175"/>
      <c r="AZ94" s="11"/>
    </row>
    <row r="95" spans="2:57" ht="13.5" customHeight="1" thickBot="1">
      <c r="B95" s="498" t="s">
        <v>24</v>
      </c>
      <c r="C95" s="1100" t="s">
        <v>137</v>
      </c>
      <c r="D95" s="636" t="s">
        <v>382</v>
      </c>
      <c r="E95" s="267" t="s">
        <v>148</v>
      </c>
      <c r="F95" s="268" t="s">
        <v>149</v>
      </c>
      <c r="G95" s="340" t="s">
        <v>150</v>
      </c>
      <c r="H95" s="653" t="s">
        <v>384</v>
      </c>
      <c r="I95" s="460">
        <v>131.12</v>
      </c>
      <c r="J95" s="656">
        <v>73.5</v>
      </c>
      <c r="K95" s="217" t="s">
        <v>112</v>
      </c>
      <c r="L95" s="477">
        <v>5.2</v>
      </c>
      <c r="M95" s="478">
        <v>5.2</v>
      </c>
      <c r="AC95" s="175"/>
      <c r="AD95" s="205"/>
      <c r="AE95" s="175"/>
      <c r="AF95" s="205"/>
      <c r="AG95" s="11"/>
      <c r="AH95" s="175"/>
      <c r="AI95" s="175"/>
      <c r="AJ95" s="175"/>
      <c r="AK95" s="175"/>
      <c r="AL95" s="175"/>
      <c r="AM95" s="175"/>
      <c r="AU95" s="7"/>
      <c r="AV95" s="11"/>
      <c r="AZ95" s="11"/>
    </row>
    <row r="96" spans="2:57" ht="12.75" customHeight="1">
      <c r="B96" s="80"/>
      <c r="C96" s="1134" t="s">
        <v>183</v>
      </c>
      <c r="D96" s="91"/>
      <c r="E96" s="211" t="s">
        <v>264</v>
      </c>
      <c r="F96" s="335">
        <v>62.5</v>
      </c>
      <c r="G96" s="381">
        <v>50</v>
      </c>
      <c r="H96" s="386" t="s">
        <v>98</v>
      </c>
      <c r="I96" s="657">
        <v>18.600000000000001</v>
      </c>
      <c r="J96" s="376">
        <v>18.600000000000001</v>
      </c>
      <c r="K96" s="658" t="s">
        <v>250</v>
      </c>
      <c r="L96" s="470">
        <v>15</v>
      </c>
      <c r="M96" s="473"/>
      <c r="S96" s="218" t="s">
        <v>432</v>
      </c>
      <c r="Z96" s="964"/>
      <c r="AD96" s="205"/>
      <c r="AE96" s="11"/>
      <c r="AF96" s="205"/>
      <c r="AG96" s="175"/>
      <c r="AH96" s="175"/>
      <c r="AI96" s="175"/>
      <c r="AJ96" s="175"/>
      <c r="AK96" s="175"/>
      <c r="AL96" s="175"/>
      <c r="AM96" s="175"/>
      <c r="AU96" s="20"/>
      <c r="AV96" s="62"/>
      <c r="AZ96" s="11"/>
    </row>
    <row r="97" spans="2:52" ht="12" customHeight="1" thickBot="1">
      <c r="B97" s="498" t="s">
        <v>253</v>
      </c>
      <c r="C97" s="1140" t="s">
        <v>316</v>
      </c>
      <c r="D97" s="1618" t="s">
        <v>277</v>
      </c>
      <c r="E97" s="351" t="s">
        <v>61</v>
      </c>
      <c r="F97" s="638">
        <v>40</v>
      </c>
      <c r="G97" s="639">
        <v>30</v>
      </c>
      <c r="H97" s="386" t="s">
        <v>101</v>
      </c>
      <c r="I97" s="657">
        <v>13.7</v>
      </c>
      <c r="J97" s="376">
        <v>13.7</v>
      </c>
      <c r="K97" s="658" t="s">
        <v>99</v>
      </c>
      <c r="L97" s="470">
        <v>1.5</v>
      </c>
      <c r="M97" s="473">
        <v>1.5</v>
      </c>
      <c r="Z97" s="964"/>
      <c r="AD97" s="169"/>
      <c r="AE97" s="11"/>
      <c r="AF97" s="205"/>
      <c r="AG97" s="11"/>
      <c r="AH97" s="175"/>
      <c r="AI97" s="175"/>
      <c r="AJ97" s="175"/>
      <c r="AK97" s="175"/>
      <c r="AL97" s="175"/>
      <c r="AM97" s="175"/>
      <c r="AU97" s="20"/>
      <c r="AV97" s="62"/>
      <c r="AZ97" s="11"/>
    </row>
    <row r="98" spans="2:52" ht="16.5" thickBot="1">
      <c r="B98" s="640" t="s">
        <v>142</v>
      </c>
      <c r="C98" s="879" t="s">
        <v>254</v>
      </c>
      <c r="D98" s="1619"/>
      <c r="E98" s="351" t="s">
        <v>88</v>
      </c>
      <c r="F98" s="505">
        <v>12.5</v>
      </c>
      <c r="G98" s="377">
        <v>10</v>
      </c>
      <c r="H98" s="351" t="s">
        <v>136</v>
      </c>
      <c r="I98" s="470">
        <v>10.45</v>
      </c>
      <c r="J98" s="376">
        <v>8.6999999999999993</v>
      </c>
      <c r="K98" s="659" t="s">
        <v>120</v>
      </c>
      <c r="L98" s="302">
        <v>5</v>
      </c>
      <c r="M98" s="303">
        <v>5</v>
      </c>
      <c r="O98" s="970" t="s">
        <v>433</v>
      </c>
      <c r="P98" s="971"/>
      <c r="Q98" s="971"/>
      <c r="R98" s="538"/>
      <c r="S98" s="51"/>
      <c r="T98" s="51"/>
      <c r="U98" s="51"/>
      <c r="V98" s="51"/>
      <c r="W98" s="51"/>
      <c r="X98" s="51"/>
      <c r="Y98" s="64"/>
      <c r="Z98" s="964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U98" s="20"/>
      <c r="AV98" s="11"/>
      <c r="AW98" s="11"/>
      <c r="AX98" s="11"/>
      <c r="AY98" s="11"/>
      <c r="AZ98" s="11"/>
    </row>
    <row r="99" spans="2:52" ht="15" customHeight="1" thickBot="1">
      <c r="B99" s="501" t="s">
        <v>9</v>
      </c>
      <c r="C99" s="359" t="s">
        <v>228</v>
      </c>
      <c r="D99" s="503">
        <v>200</v>
      </c>
      <c r="E99" s="356" t="s">
        <v>303</v>
      </c>
      <c r="F99" s="558">
        <v>2</v>
      </c>
      <c r="G99" s="557">
        <v>2</v>
      </c>
      <c r="H99" s="351" t="s">
        <v>103</v>
      </c>
      <c r="I99" s="470">
        <v>4</v>
      </c>
      <c r="J99" s="376">
        <v>4</v>
      </c>
      <c r="K99" s="525" t="s">
        <v>86</v>
      </c>
      <c r="L99" s="470">
        <v>2</v>
      </c>
      <c r="M99" s="473">
        <v>2</v>
      </c>
      <c r="O99" s="972" t="s">
        <v>148</v>
      </c>
      <c r="P99" s="998" t="s">
        <v>149</v>
      </c>
      <c r="Q99" s="999" t="s">
        <v>150</v>
      </c>
      <c r="R99" s="88"/>
      <c r="S99" s="975" t="s">
        <v>148</v>
      </c>
      <c r="T99" s="975" t="s">
        <v>149</v>
      </c>
      <c r="U99" s="976" t="s">
        <v>150</v>
      </c>
      <c r="V99" s="88"/>
      <c r="W99" s="975" t="s">
        <v>148</v>
      </c>
      <c r="X99" s="975" t="s">
        <v>149</v>
      </c>
      <c r="Y99" s="976" t="s">
        <v>150</v>
      </c>
      <c r="Z99" s="214"/>
      <c r="AD99" s="392"/>
      <c r="AE99" s="175"/>
      <c r="AF99" s="408"/>
      <c r="AG99" s="409"/>
      <c r="AH99" s="175"/>
      <c r="AI99" s="162"/>
      <c r="AJ99" s="175"/>
      <c r="AK99" s="175"/>
      <c r="AL99" s="175"/>
      <c r="AM99" s="175"/>
      <c r="AU99" s="8"/>
      <c r="AV99" s="11"/>
      <c r="AW99" s="11"/>
      <c r="AX99" s="11"/>
      <c r="AY99" s="11"/>
      <c r="AZ99" s="11"/>
    </row>
    <row r="100" spans="2:52" ht="13.5" customHeight="1">
      <c r="B100" s="373" t="s">
        <v>10</v>
      </c>
      <c r="C100" s="359" t="s">
        <v>11</v>
      </c>
      <c r="D100" s="396">
        <v>40</v>
      </c>
      <c r="E100" s="351" t="s">
        <v>136</v>
      </c>
      <c r="F100" s="505">
        <v>12</v>
      </c>
      <c r="G100" s="377">
        <v>10</v>
      </c>
      <c r="H100" s="351" t="s">
        <v>123</v>
      </c>
      <c r="I100" s="660" t="s">
        <v>319</v>
      </c>
      <c r="J100" s="376">
        <v>3.6</v>
      </c>
      <c r="K100" s="661" t="s">
        <v>105</v>
      </c>
      <c r="L100" s="471">
        <v>0.2</v>
      </c>
      <c r="M100" s="474">
        <v>0.2</v>
      </c>
      <c r="O100" s="977" t="s">
        <v>259</v>
      </c>
      <c r="P100" s="978">
        <f>D125</f>
        <v>50</v>
      </c>
      <c r="Q100" s="1109">
        <f>D125</f>
        <v>50</v>
      </c>
      <c r="R100" s="11"/>
      <c r="S100" s="479" t="s">
        <v>67</v>
      </c>
      <c r="T100" s="983">
        <f>I122+L135</f>
        <v>10.199999999999999</v>
      </c>
      <c r="U100" s="1122">
        <f>J122+M135</f>
        <v>10.199999999999999</v>
      </c>
      <c r="V100" s="11"/>
      <c r="W100" s="1016" t="s">
        <v>409</v>
      </c>
      <c r="X100" s="164"/>
      <c r="Y100" s="167"/>
      <c r="Z100" s="236"/>
      <c r="AB100" s="176"/>
      <c r="AD100" s="175"/>
      <c r="AE100" s="205"/>
      <c r="AF100" s="11"/>
      <c r="AG100" s="205"/>
      <c r="AH100" s="175"/>
      <c r="AI100" s="173"/>
      <c r="AJ100" s="175"/>
      <c r="AK100" s="175"/>
      <c r="AL100" s="175"/>
      <c r="AM100" s="175"/>
      <c r="AU100" s="11"/>
      <c r="AV100" s="11"/>
      <c r="AW100" s="11"/>
      <c r="AX100" s="11"/>
      <c r="AY100" s="11"/>
      <c r="AZ100" s="11"/>
    </row>
    <row r="101" spans="2:52" ht="15.75" customHeight="1" thickBot="1">
      <c r="B101" s="373" t="s">
        <v>10</v>
      </c>
      <c r="C101" s="359" t="s">
        <v>15</v>
      </c>
      <c r="D101" s="396">
        <v>50</v>
      </c>
      <c r="E101" s="351" t="s">
        <v>133</v>
      </c>
      <c r="F101" s="558">
        <v>2.5</v>
      </c>
      <c r="G101" s="557">
        <v>2.5</v>
      </c>
      <c r="H101" s="351" t="s">
        <v>138</v>
      </c>
      <c r="I101" s="472">
        <v>10</v>
      </c>
      <c r="J101" s="378">
        <v>10</v>
      </c>
      <c r="K101" s="661" t="s">
        <v>106</v>
      </c>
      <c r="L101" s="662">
        <v>4.0000000000000002E-4</v>
      </c>
      <c r="M101" s="663">
        <v>4.0000000000000002E-4</v>
      </c>
      <c r="O101" s="982" t="s">
        <v>258</v>
      </c>
      <c r="P101" s="983">
        <f>D124+D132</f>
        <v>94</v>
      </c>
      <c r="Q101" s="1113">
        <f>D124+D132</f>
        <v>94</v>
      </c>
      <c r="R101" s="11"/>
      <c r="S101" s="479" t="s">
        <v>71</v>
      </c>
      <c r="T101" s="983">
        <f>I124+I136+L128</f>
        <v>2.5</v>
      </c>
      <c r="U101" s="1109">
        <f>J124+J136+M128</f>
        <v>2.5</v>
      </c>
      <c r="V101" s="11"/>
      <c r="W101" s="717" t="s">
        <v>133</v>
      </c>
      <c r="X101" s="983">
        <f>F126+L127</f>
        <v>14</v>
      </c>
      <c r="Y101" s="1128">
        <f>G126+M127</f>
        <v>14</v>
      </c>
      <c r="Z101" s="236"/>
      <c r="AD101" s="175"/>
      <c r="AE101" s="205"/>
      <c r="AF101" s="11"/>
      <c r="AG101" s="205"/>
      <c r="AH101" s="175"/>
      <c r="AI101" s="173"/>
      <c r="AJ101" s="175"/>
      <c r="AK101" s="175"/>
      <c r="AL101" s="175"/>
      <c r="AM101" s="175"/>
      <c r="AU101" s="160"/>
      <c r="AV101" s="11"/>
      <c r="AW101" s="11"/>
      <c r="AX101" s="11"/>
      <c r="AY101" s="11"/>
      <c r="AZ101" s="11"/>
    </row>
    <row r="102" spans="2:52" ht="12.75" customHeight="1" thickBot="1">
      <c r="B102" s="74"/>
      <c r="C102" s="534"/>
      <c r="D102" s="94"/>
      <c r="E102" s="351" t="s">
        <v>180</v>
      </c>
      <c r="F102" s="505">
        <v>5</v>
      </c>
      <c r="G102" s="377">
        <v>5</v>
      </c>
      <c r="H102" s="486"/>
      <c r="I102" s="297" t="s">
        <v>243</v>
      </c>
      <c r="J102" s="182"/>
      <c r="K102" s="182"/>
      <c r="L102" s="182"/>
      <c r="M102" s="444"/>
      <c r="O102" s="982" t="s">
        <v>434</v>
      </c>
      <c r="P102" s="1003">
        <f>T112</f>
        <v>64</v>
      </c>
      <c r="Q102" s="1109">
        <f>U112</f>
        <v>64</v>
      </c>
      <c r="R102" s="11"/>
      <c r="S102" s="1103" t="s">
        <v>214</v>
      </c>
      <c r="T102" s="983">
        <f>F137</f>
        <v>3</v>
      </c>
      <c r="U102" s="1109">
        <f>G137</f>
        <v>3</v>
      </c>
      <c r="V102" s="11"/>
      <c r="W102" s="985" t="s">
        <v>257</v>
      </c>
      <c r="X102" s="983">
        <f>I127</f>
        <v>1.62</v>
      </c>
      <c r="Y102" s="1128">
        <f>J127</f>
        <v>1.62</v>
      </c>
      <c r="Z102" s="236"/>
      <c r="AD102" s="176"/>
      <c r="AE102" s="205"/>
      <c r="AF102" s="175"/>
      <c r="AG102" s="205"/>
      <c r="AH102" s="175"/>
      <c r="AI102" s="173"/>
      <c r="AJ102" s="175"/>
      <c r="AK102" s="175"/>
      <c r="AL102" s="175"/>
      <c r="AM102" s="175"/>
      <c r="AU102" s="59"/>
      <c r="AV102" s="11"/>
      <c r="AW102" s="11"/>
      <c r="AX102" s="11"/>
      <c r="AY102" s="11"/>
      <c r="AZ102" s="11"/>
    </row>
    <row r="103" spans="2:52" ht="12.75" customHeight="1" thickBot="1">
      <c r="B103" s="107"/>
      <c r="C103" s="334" t="s">
        <v>234</v>
      </c>
      <c r="D103" s="88"/>
      <c r="E103" s="360" t="s">
        <v>105</v>
      </c>
      <c r="F103" s="553">
        <v>1.5</v>
      </c>
      <c r="G103" s="865">
        <v>1.5</v>
      </c>
      <c r="H103" s="664" t="s">
        <v>148</v>
      </c>
      <c r="I103" s="304" t="s">
        <v>149</v>
      </c>
      <c r="J103" s="461" t="s">
        <v>150</v>
      </c>
      <c r="K103" s="665" t="s">
        <v>148</v>
      </c>
      <c r="L103" s="304" t="s">
        <v>149</v>
      </c>
      <c r="M103" s="461" t="s">
        <v>150</v>
      </c>
      <c r="O103" s="982" t="s">
        <v>61</v>
      </c>
      <c r="P103" s="1002">
        <f>F123+F135</f>
        <v>54.5</v>
      </c>
      <c r="Q103" s="1122">
        <f>G123+G135</f>
        <v>40</v>
      </c>
      <c r="R103" s="11"/>
      <c r="S103" s="479" t="s">
        <v>416</v>
      </c>
      <c r="T103" s="992">
        <f>I125</f>
        <v>0.01</v>
      </c>
      <c r="U103" s="1109">
        <f>J125</f>
        <v>0.01</v>
      </c>
      <c r="V103" s="11"/>
      <c r="W103" s="985" t="s">
        <v>109</v>
      </c>
      <c r="X103" s="983">
        <f>F125+F139+L125</f>
        <v>26.7</v>
      </c>
      <c r="Y103" s="1129">
        <f>G125+G139+M125</f>
        <v>22.3</v>
      </c>
      <c r="Z103" s="236"/>
      <c r="AD103" s="417"/>
      <c r="AE103" s="205"/>
      <c r="AF103" s="11"/>
      <c r="AG103" s="205"/>
      <c r="AH103" s="11"/>
      <c r="AI103" s="169"/>
      <c r="AJ103" s="175"/>
      <c r="AK103" s="175"/>
      <c r="AL103" s="175"/>
      <c r="AM103" s="175"/>
      <c r="AU103" s="15"/>
      <c r="AV103" s="11"/>
      <c r="AW103" s="11"/>
      <c r="AX103" s="11"/>
      <c r="AY103" s="11"/>
      <c r="AZ103" s="11"/>
    </row>
    <row r="104" spans="2:52">
      <c r="B104" s="501" t="s">
        <v>19</v>
      </c>
      <c r="C104" s="502" t="s">
        <v>114</v>
      </c>
      <c r="D104" s="500">
        <v>200</v>
      </c>
      <c r="E104" s="360" t="s">
        <v>106</v>
      </c>
      <c r="F104" s="548">
        <v>0.01</v>
      </c>
      <c r="G104" s="646">
        <v>0.01</v>
      </c>
      <c r="H104" s="211" t="s">
        <v>61</v>
      </c>
      <c r="I104" s="298">
        <v>72.400000000000006</v>
      </c>
      <c r="J104" s="299">
        <v>54.3</v>
      </c>
      <c r="K104" s="209" t="s">
        <v>103</v>
      </c>
      <c r="L104" s="210">
        <v>2</v>
      </c>
      <c r="M104" s="231">
        <v>2</v>
      </c>
      <c r="O104" s="977" t="s">
        <v>260</v>
      </c>
      <c r="P104" s="1003">
        <f>X107</f>
        <v>203.12</v>
      </c>
      <c r="Q104" s="1114">
        <f>Y107</f>
        <v>167.92000000000002</v>
      </c>
      <c r="R104" s="11"/>
      <c r="S104" s="483" t="s">
        <v>261</v>
      </c>
      <c r="T104" s="1034">
        <f>L136</f>
        <v>0.2</v>
      </c>
      <c r="U104" s="1111">
        <f>M136</f>
        <v>0.2</v>
      </c>
      <c r="V104" s="11"/>
      <c r="W104" s="985" t="s">
        <v>88</v>
      </c>
      <c r="X104" s="983">
        <f>F124+L126</f>
        <v>25</v>
      </c>
      <c r="Y104" s="1128">
        <f>G124+M126</f>
        <v>20</v>
      </c>
      <c r="Z104" s="964"/>
      <c r="AD104" s="11"/>
      <c r="AE104" s="205"/>
      <c r="AF104" s="175"/>
      <c r="AG104" s="205"/>
      <c r="AH104" s="11"/>
      <c r="AI104" s="169"/>
      <c r="AJ104" s="175"/>
      <c r="AK104" s="175"/>
      <c r="AL104" s="175"/>
      <c r="AM104" s="175"/>
      <c r="AU104" s="59"/>
      <c r="AV104" s="11"/>
      <c r="AW104" s="11"/>
      <c r="AX104" s="11"/>
      <c r="AY104" s="11"/>
      <c r="AZ104" s="11"/>
    </row>
    <row r="105" spans="2:52" ht="16.5" customHeight="1">
      <c r="B105" s="498" t="s">
        <v>508</v>
      </c>
      <c r="C105" s="1100" t="s">
        <v>588</v>
      </c>
      <c r="D105" s="686">
        <v>120</v>
      </c>
      <c r="E105" s="351" t="s">
        <v>102</v>
      </c>
      <c r="F105" s="505">
        <v>200</v>
      </c>
      <c r="G105" s="377">
        <v>200</v>
      </c>
      <c r="H105" s="351" t="s">
        <v>116</v>
      </c>
      <c r="I105" s="470">
        <v>63.82</v>
      </c>
      <c r="J105" s="666">
        <v>61.94</v>
      </c>
      <c r="K105" s="525" t="s">
        <v>138</v>
      </c>
      <c r="L105" s="472">
        <v>4.8</v>
      </c>
      <c r="M105" s="475">
        <v>4.8</v>
      </c>
      <c r="O105" s="1035" t="s">
        <v>170</v>
      </c>
      <c r="P105" s="1003">
        <f>L134</f>
        <v>20</v>
      </c>
      <c r="Q105" s="1109">
        <f>M134</f>
        <v>20</v>
      </c>
      <c r="R105" s="11"/>
      <c r="S105" s="483" t="s">
        <v>138</v>
      </c>
      <c r="T105" s="990">
        <f>I137</f>
        <v>10</v>
      </c>
      <c r="U105" s="1147">
        <f>J137</f>
        <v>10</v>
      </c>
      <c r="V105" s="11"/>
      <c r="W105" s="985" t="s">
        <v>95</v>
      </c>
      <c r="X105" s="983">
        <f>F122</f>
        <v>65</v>
      </c>
      <c r="Y105" s="1148">
        <f>G122</f>
        <v>50</v>
      </c>
      <c r="Z105" s="175"/>
      <c r="AD105" s="11"/>
      <c r="AE105" s="169"/>
      <c r="AF105" s="11"/>
      <c r="AG105" s="205"/>
      <c r="AH105" s="11"/>
      <c r="AI105" s="169"/>
      <c r="AJ105" s="11"/>
      <c r="AK105" s="175"/>
      <c r="AL105" s="175"/>
      <c r="AM105" s="175"/>
      <c r="AU105" s="59"/>
      <c r="AV105" s="11"/>
      <c r="AW105" s="11"/>
      <c r="AX105" s="11"/>
      <c r="AY105" s="11"/>
      <c r="AZ105" s="11"/>
    </row>
    <row r="106" spans="2:52" ht="14.25" customHeight="1">
      <c r="B106" s="300"/>
      <c r="C106" s="879" t="s">
        <v>589</v>
      </c>
      <c r="D106" s="743"/>
      <c r="E106" s="351"/>
      <c r="F106" s="470"/>
      <c r="G106" s="475"/>
      <c r="H106" s="351" t="s">
        <v>99</v>
      </c>
      <c r="I106" s="470">
        <v>4.8</v>
      </c>
      <c r="J106" s="666">
        <v>4.8</v>
      </c>
      <c r="K106" s="667" t="s">
        <v>112</v>
      </c>
      <c r="L106" s="513">
        <v>6</v>
      </c>
      <c r="M106" s="578">
        <v>6</v>
      </c>
      <c r="O106" s="989" t="s">
        <v>107</v>
      </c>
      <c r="P106" s="983">
        <f>L122</f>
        <v>91.37</v>
      </c>
      <c r="Q106" s="1109">
        <f>M122</f>
        <v>79</v>
      </c>
      <c r="R106" s="11"/>
      <c r="S106" s="11"/>
      <c r="T106" s="11"/>
      <c r="U106" s="11"/>
      <c r="V106" s="11"/>
      <c r="W106" s="985" t="s">
        <v>256</v>
      </c>
      <c r="X106" s="983">
        <f>F132</f>
        <v>70.8</v>
      </c>
      <c r="Y106" s="1136">
        <f>G132</f>
        <v>60</v>
      </c>
      <c r="Z106" s="175"/>
      <c r="AD106" s="411"/>
      <c r="AE106" s="205"/>
      <c r="AF106" s="11"/>
      <c r="AG106" s="205"/>
      <c r="AH106" s="11"/>
      <c r="AI106" s="169"/>
      <c r="AJ106" s="175"/>
      <c r="AK106" s="175"/>
      <c r="AL106" s="175"/>
      <c r="AM106" s="175"/>
      <c r="AU106" s="59"/>
      <c r="AV106" s="11"/>
      <c r="AW106" s="11"/>
      <c r="AX106" s="11"/>
      <c r="AY106" s="11"/>
      <c r="AZ106" s="11"/>
    </row>
    <row r="107" spans="2:52" ht="15" customHeight="1" thickBot="1">
      <c r="B107" s="566" t="s">
        <v>13</v>
      </c>
      <c r="C107" s="359" t="s">
        <v>209</v>
      </c>
      <c r="D107" s="641">
        <v>80</v>
      </c>
      <c r="E107" s="171"/>
      <c r="F107" s="175"/>
      <c r="G107" s="170"/>
      <c r="H107" s="351" t="s">
        <v>121</v>
      </c>
      <c r="I107" s="470" t="s">
        <v>265</v>
      </c>
      <c r="J107" s="443">
        <v>4.4000000000000004</v>
      </c>
      <c r="K107" s="525"/>
      <c r="L107" s="470"/>
      <c r="M107" s="473"/>
      <c r="O107" s="982" t="s">
        <v>435</v>
      </c>
      <c r="P107" s="983">
        <f>F138</f>
        <v>66.33</v>
      </c>
      <c r="Q107" s="1109">
        <f>G138</f>
        <v>55</v>
      </c>
      <c r="R107" s="11"/>
      <c r="S107" s="11"/>
      <c r="T107" s="11"/>
      <c r="U107" s="11"/>
      <c r="V107" s="11"/>
      <c r="W107" s="993" t="s">
        <v>414</v>
      </c>
      <c r="X107" s="1058">
        <f>SUM(X101:X106)</f>
        <v>203.12</v>
      </c>
      <c r="Y107" s="1059">
        <f>SUM(Y101:Y106)</f>
        <v>167.92000000000002</v>
      </c>
      <c r="Z107" s="175">
        <f>F122+F124+F125+F126+F132+F139+I127+L125+L126+L127</f>
        <v>203.11999999999998</v>
      </c>
      <c r="AA107" s="1133">
        <f>G122+G124+G125+G126+G132+G139+M125+M126+M127+J127</f>
        <v>167.92000000000002</v>
      </c>
      <c r="AD107" s="411"/>
      <c r="AE107" s="205"/>
      <c r="AF107" s="175"/>
      <c r="AG107" s="205"/>
      <c r="AH107" s="11"/>
      <c r="AI107" s="169"/>
      <c r="AJ107" s="175"/>
      <c r="AK107" s="175"/>
      <c r="AL107" s="175"/>
      <c r="AM107" s="175"/>
      <c r="AU107" s="7"/>
      <c r="AV107" s="11"/>
      <c r="AW107" s="11"/>
      <c r="AX107" s="11"/>
      <c r="AY107" s="11"/>
      <c r="AZ107" s="11"/>
    </row>
    <row r="108" spans="2:52" ht="15.75" thickBot="1">
      <c r="B108" s="80"/>
      <c r="C108" s="569"/>
      <c r="D108" s="11"/>
      <c r="E108" s="222" t="s">
        <v>317</v>
      </c>
      <c r="F108" s="198"/>
      <c r="G108" s="198"/>
      <c r="H108" s="201" t="s">
        <v>252</v>
      </c>
      <c r="I108" s="198"/>
      <c r="J108" s="181"/>
      <c r="K108" s="197" t="s">
        <v>221</v>
      </c>
      <c r="L108" s="198"/>
      <c r="M108" s="181"/>
      <c r="O108" s="982" t="s">
        <v>78</v>
      </c>
      <c r="P108" s="978">
        <f>I131</f>
        <v>211</v>
      </c>
      <c r="Q108" s="1109">
        <f>J131</f>
        <v>200</v>
      </c>
      <c r="R108" s="11"/>
      <c r="S108" s="11"/>
      <c r="T108" s="11"/>
      <c r="U108" s="11"/>
      <c r="V108" s="11"/>
      <c r="W108" s="7"/>
      <c r="X108" s="843"/>
      <c r="Y108" s="1060"/>
      <c r="Z108" s="221"/>
      <c r="AD108" s="11"/>
      <c r="AE108" s="403"/>
      <c r="AF108" s="11"/>
      <c r="AG108" s="205"/>
      <c r="AH108" s="175"/>
      <c r="AI108" s="169"/>
      <c r="AJ108" s="175"/>
      <c r="AK108" s="175"/>
      <c r="AL108" s="175"/>
      <c r="AM108" s="175"/>
      <c r="AU108" s="7"/>
      <c r="AV108" s="11"/>
      <c r="AW108" s="11"/>
      <c r="AX108" s="11"/>
      <c r="AY108" s="11"/>
      <c r="AZ108" s="11"/>
    </row>
    <row r="109" spans="2:52" ht="14.25" customHeight="1" thickBot="1">
      <c r="B109" s="80"/>
      <c r="C109" s="569"/>
      <c r="D109" s="91"/>
      <c r="E109" s="459" t="s">
        <v>148</v>
      </c>
      <c r="F109" s="268" t="s">
        <v>149</v>
      </c>
      <c r="G109" s="340" t="s">
        <v>150</v>
      </c>
      <c r="H109" s="459" t="s">
        <v>148</v>
      </c>
      <c r="I109" s="268" t="s">
        <v>149</v>
      </c>
      <c r="J109" s="269" t="s">
        <v>150</v>
      </c>
      <c r="K109" s="1171" t="s">
        <v>148</v>
      </c>
      <c r="L109" s="268" t="s">
        <v>149</v>
      </c>
      <c r="M109" s="269" t="s">
        <v>150</v>
      </c>
      <c r="O109" s="982" t="s">
        <v>87</v>
      </c>
      <c r="P109" s="983">
        <f>F128</f>
        <v>10</v>
      </c>
      <c r="Q109" s="1109">
        <f>G128</f>
        <v>10</v>
      </c>
      <c r="R109" s="11"/>
      <c r="S109" s="1061" t="s">
        <v>436</v>
      </c>
      <c r="T109" s="1062" t="s">
        <v>149</v>
      </c>
      <c r="U109" s="1063" t="s">
        <v>150</v>
      </c>
      <c r="V109" s="11"/>
      <c r="W109" s="1064" t="s">
        <v>419</v>
      </c>
      <c r="X109" s="1064" t="s">
        <v>420</v>
      </c>
      <c r="Y109" s="1065" t="s">
        <v>421</v>
      </c>
      <c r="Z109" s="175"/>
      <c r="AD109" s="11"/>
      <c r="AE109" s="169"/>
      <c r="AF109" s="175"/>
      <c r="AG109" s="205"/>
      <c r="AH109" s="175"/>
      <c r="AI109" s="169"/>
      <c r="AJ109" s="175"/>
      <c r="AK109" s="175"/>
      <c r="AL109" s="175"/>
      <c r="AM109" s="175"/>
      <c r="AU109" s="7"/>
      <c r="AV109" s="11"/>
      <c r="AW109" s="11"/>
      <c r="AX109" s="11"/>
      <c r="AY109" s="11"/>
      <c r="AZ109" s="11"/>
    </row>
    <row r="110" spans="2:52" ht="12.75" customHeight="1">
      <c r="B110" s="80"/>
      <c r="C110" s="569"/>
      <c r="D110" s="91"/>
      <c r="E110" s="215" t="s">
        <v>318</v>
      </c>
      <c r="F110" s="224">
        <v>46</v>
      </c>
      <c r="G110" s="339">
        <v>46</v>
      </c>
      <c r="H110" s="669" t="s">
        <v>95</v>
      </c>
      <c r="I110" s="224">
        <v>57.42</v>
      </c>
      <c r="J110" s="227">
        <v>45</v>
      </c>
      <c r="K110" s="211" t="s">
        <v>118</v>
      </c>
      <c r="L110" s="210">
        <v>1.1000000000000001</v>
      </c>
      <c r="M110" s="219">
        <v>1.1000000000000001</v>
      </c>
      <c r="O110" s="982" t="s">
        <v>103</v>
      </c>
      <c r="P110" s="983">
        <f>I123+I138</f>
        <v>9</v>
      </c>
      <c r="Q110" s="1109">
        <f>J123+J138</f>
        <v>9</v>
      </c>
      <c r="R110" s="11"/>
      <c r="S110" s="819" t="s">
        <v>94</v>
      </c>
      <c r="T110" s="1066">
        <f>F136</f>
        <v>13</v>
      </c>
      <c r="U110" s="1142">
        <f>G136</f>
        <v>13</v>
      </c>
      <c r="V110" s="11"/>
      <c r="W110" s="717" t="s">
        <v>437</v>
      </c>
      <c r="X110" s="1067">
        <f>Y110/1000/0.04</f>
        <v>0.5</v>
      </c>
      <c r="Y110" s="1053">
        <f>G127</f>
        <v>20</v>
      </c>
      <c r="Z110" s="175"/>
      <c r="AD110" s="11"/>
      <c r="AE110" s="400"/>
      <c r="AF110" s="11"/>
      <c r="AG110" s="205"/>
      <c r="AH110" s="175"/>
      <c r="AI110" s="169"/>
      <c r="AJ110" s="11"/>
      <c r="AK110" s="175"/>
      <c r="AL110" s="175"/>
      <c r="AM110" s="175"/>
      <c r="AU110" s="7"/>
      <c r="AV110" s="11"/>
      <c r="AW110" s="11"/>
      <c r="AX110" s="11"/>
      <c r="AY110" s="11"/>
    </row>
    <row r="111" spans="2:52" ht="11.25" customHeight="1">
      <c r="B111" s="80"/>
      <c r="C111" s="569"/>
      <c r="D111" s="91"/>
      <c r="E111" s="356" t="s">
        <v>103</v>
      </c>
      <c r="F111" s="472">
        <v>5</v>
      </c>
      <c r="G111" s="378">
        <v>5</v>
      </c>
      <c r="H111" s="525" t="s">
        <v>128</v>
      </c>
      <c r="I111" s="470">
        <v>12.48</v>
      </c>
      <c r="J111" s="527">
        <v>10.5</v>
      </c>
      <c r="K111" s="512" t="s">
        <v>102</v>
      </c>
      <c r="L111" s="513">
        <v>66</v>
      </c>
      <c r="M111" s="578">
        <v>66</v>
      </c>
      <c r="O111" s="982" t="s">
        <v>112</v>
      </c>
      <c r="P111" s="983">
        <f>L124+F129</f>
        <v>8.5</v>
      </c>
      <c r="Q111" s="1109">
        <f>M124+G129</f>
        <v>8.5</v>
      </c>
      <c r="R111" s="11"/>
      <c r="S111" s="483" t="s">
        <v>97</v>
      </c>
      <c r="T111" s="1068">
        <f>L123</f>
        <v>51</v>
      </c>
      <c r="U111" s="1114">
        <f>M123</f>
        <v>51</v>
      </c>
      <c r="V111" s="11"/>
      <c r="W111" s="717" t="s">
        <v>438</v>
      </c>
      <c r="X111" s="1011">
        <f>Y111/1000/0.04</f>
        <v>0.1</v>
      </c>
      <c r="Y111" s="1053">
        <f>J135</f>
        <v>4</v>
      </c>
      <c r="Z111" s="175"/>
      <c r="AD111" s="11"/>
      <c r="AE111" s="205"/>
      <c r="AF111" s="175"/>
      <c r="AG111" s="205"/>
      <c r="AH111" s="175"/>
      <c r="AI111" s="208"/>
      <c r="AJ111" s="175"/>
      <c r="AK111" s="175"/>
      <c r="AL111" s="175"/>
      <c r="AM111" s="175"/>
      <c r="AU111" s="7"/>
      <c r="AV111" s="11"/>
      <c r="AW111" s="11"/>
      <c r="AX111" s="11"/>
      <c r="AY111" s="11"/>
    </row>
    <row r="112" spans="2:52" ht="12" customHeight="1" thickBot="1">
      <c r="B112" s="80"/>
      <c r="C112" s="569"/>
      <c r="D112" s="91"/>
      <c r="E112" s="356" t="s">
        <v>102</v>
      </c>
      <c r="F112" s="472">
        <v>82.8</v>
      </c>
      <c r="G112" s="378"/>
      <c r="H112" s="525" t="s">
        <v>86</v>
      </c>
      <c r="I112" s="470">
        <v>15</v>
      </c>
      <c r="J112" s="527">
        <v>15</v>
      </c>
      <c r="K112" s="351" t="s">
        <v>67</v>
      </c>
      <c r="L112" s="470">
        <v>10</v>
      </c>
      <c r="M112" s="473">
        <v>10</v>
      </c>
      <c r="O112" s="1021" t="s">
        <v>411</v>
      </c>
      <c r="P112" s="1069">
        <f>X112</f>
        <v>0.6</v>
      </c>
      <c r="Q112" s="1149">
        <f>G127+J135</f>
        <v>24</v>
      </c>
      <c r="R112" s="38"/>
      <c r="S112" s="1070" t="s">
        <v>439</v>
      </c>
      <c r="T112" s="1071">
        <f>SUM(T110:T111)</f>
        <v>64</v>
      </c>
      <c r="U112" s="1143">
        <f>SUM(U110:U111)</f>
        <v>64</v>
      </c>
      <c r="V112" s="38"/>
      <c r="W112" s="1013" t="s">
        <v>424</v>
      </c>
      <c r="X112" s="1056">
        <f>SUM(X110:X111)</f>
        <v>0.6</v>
      </c>
      <c r="Y112" s="1057">
        <f>SUM(Y110:Y111)</f>
        <v>24</v>
      </c>
      <c r="Z112" s="175"/>
      <c r="AD112" s="169"/>
      <c r="AE112" s="205"/>
      <c r="AF112" s="175"/>
      <c r="AG112" s="205"/>
      <c r="AH112" s="175"/>
      <c r="AI112" s="175"/>
      <c r="AJ112" s="175"/>
      <c r="AK112" s="175"/>
      <c r="AL112" s="175"/>
      <c r="AM112" s="175"/>
      <c r="AU112" s="7"/>
      <c r="AV112" s="11"/>
      <c r="AW112" s="11"/>
      <c r="AX112" s="11"/>
      <c r="AY112" s="11"/>
    </row>
    <row r="113" spans="2:51" ht="13.5" customHeight="1">
      <c r="B113" s="80"/>
      <c r="C113" s="569"/>
      <c r="D113" s="91"/>
      <c r="E113" s="512" t="s">
        <v>105</v>
      </c>
      <c r="F113" s="866">
        <v>0.41</v>
      </c>
      <c r="G113" s="867">
        <v>0.41</v>
      </c>
      <c r="H113" s="525" t="s">
        <v>112</v>
      </c>
      <c r="I113" s="470">
        <v>4.5</v>
      </c>
      <c r="J113" s="527">
        <v>4.5</v>
      </c>
      <c r="K113" s="351" t="s">
        <v>102</v>
      </c>
      <c r="L113" s="470">
        <v>150</v>
      </c>
      <c r="M113" s="473">
        <v>150</v>
      </c>
      <c r="N113" s="11"/>
      <c r="AD113" s="169"/>
      <c r="AE113" s="205"/>
      <c r="AF113" s="11"/>
      <c r="AG113" s="205"/>
      <c r="AH113" s="11"/>
      <c r="AI113" s="175"/>
      <c r="AJ113" s="175"/>
      <c r="AK113" s="175"/>
      <c r="AL113" s="175"/>
      <c r="AM113" s="175"/>
      <c r="AU113" s="7"/>
      <c r="AV113" s="11"/>
      <c r="AW113" s="11"/>
      <c r="AX113" s="11"/>
      <c r="AY113" s="11"/>
    </row>
    <row r="114" spans="2:51" ht="12.75" customHeight="1" thickBot="1">
      <c r="B114" s="74"/>
      <c r="C114" s="534"/>
      <c r="D114" s="94"/>
      <c r="E114" s="868"/>
      <c r="F114" s="869"/>
      <c r="G114" s="869"/>
      <c r="H114" s="395" t="s">
        <v>67</v>
      </c>
      <c r="I114" s="394">
        <v>0.72</v>
      </c>
      <c r="J114" s="777">
        <v>0.72</v>
      </c>
      <c r="K114" s="74"/>
      <c r="L114" s="38"/>
      <c r="M114" s="94"/>
      <c r="N114" s="175"/>
      <c r="Z114" s="244"/>
      <c r="AB114" s="176"/>
      <c r="AC114" s="411"/>
      <c r="AD114" s="173"/>
      <c r="AE114" s="205"/>
      <c r="AF114" s="11"/>
      <c r="AG114" s="11"/>
      <c r="AH114" s="11"/>
      <c r="AI114" s="175"/>
      <c r="AJ114" s="175"/>
      <c r="AK114" s="175"/>
      <c r="AL114" s="175"/>
      <c r="AM114" s="175"/>
      <c r="AU114" s="7"/>
      <c r="AV114" s="11"/>
      <c r="AW114" s="11"/>
      <c r="AX114" s="11"/>
      <c r="AY114" s="11"/>
    </row>
    <row r="115" spans="2:51" ht="14.25" customHeight="1">
      <c r="C115" s="204"/>
      <c r="D115" s="156"/>
      <c r="E115" s="156"/>
      <c r="F115" s="1150" t="s">
        <v>268</v>
      </c>
      <c r="G115" s="156"/>
      <c r="H115" s="156"/>
      <c r="I115" s="156"/>
      <c r="J115" s="1151" t="s">
        <v>244</v>
      </c>
      <c r="K115" s="156"/>
      <c r="L115" s="1152"/>
      <c r="M115" s="156"/>
      <c r="N115" s="390"/>
      <c r="R115" s="218" t="s">
        <v>432</v>
      </c>
      <c r="T115" s="2"/>
      <c r="U115" s="2" t="s">
        <v>403</v>
      </c>
      <c r="V115" s="967"/>
      <c r="W115" s="12"/>
      <c r="Z115" s="175"/>
      <c r="AD115" s="169"/>
      <c r="AE115" s="175"/>
      <c r="AF115" s="175"/>
      <c r="AG115" s="205"/>
      <c r="AH115" s="11"/>
      <c r="AI115" s="175"/>
      <c r="AJ115" s="175"/>
      <c r="AK115" s="175"/>
      <c r="AL115" s="175"/>
      <c r="AM115" s="175"/>
      <c r="AU115" s="7"/>
      <c r="AV115" s="11"/>
      <c r="AW115" s="11"/>
      <c r="AX115" s="11"/>
      <c r="AY115" s="11"/>
    </row>
    <row r="116" spans="2:51" ht="13.5" customHeight="1" thickBot="1">
      <c r="B116" s="1152" t="s">
        <v>375</v>
      </c>
      <c r="C116" s="204"/>
      <c r="D116" s="156"/>
      <c r="E116" s="156"/>
      <c r="F116" s="156"/>
      <c r="G116" s="156"/>
      <c r="H116" s="156"/>
      <c r="I116" s="156"/>
      <c r="J116" s="156"/>
      <c r="K116" s="1151" t="s">
        <v>307</v>
      </c>
      <c r="L116" s="156"/>
      <c r="M116" s="156"/>
      <c r="N116" s="214"/>
      <c r="O116" s="2" t="s">
        <v>375</v>
      </c>
      <c r="U116" s="81"/>
      <c r="V116" s="163"/>
      <c r="W116" s="97"/>
      <c r="Z116" s="175"/>
      <c r="AD116" s="11"/>
      <c r="AE116" s="173"/>
      <c r="AF116" s="174"/>
      <c r="AG116" s="169"/>
      <c r="AH116" s="11"/>
      <c r="AI116" s="175"/>
      <c r="AJ116" s="175"/>
      <c r="AK116" s="175"/>
      <c r="AL116" s="175"/>
      <c r="AM116" s="175"/>
      <c r="AU116" s="11"/>
      <c r="AV116" s="11"/>
      <c r="AW116" s="11"/>
      <c r="AX116" s="11"/>
      <c r="AY116" s="11"/>
    </row>
    <row r="117" spans="2:51" ht="14.25" customHeight="1">
      <c r="B117" s="870" t="s">
        <v>2</v>
      </c>
      <c r="C117" s="871" t="s">
        <v>3</v>
      </c>
      <c r="D117" s="872" t="s">
        <v>4</v>
      </c>
      <c r="E117" s="486" t="s">
        <v>79</v>
      </c>
      <c r="F117" s="182"/>
      <c r="G117" s="182"/>
      <c r="H117" s="182"/>
      <c r="I117" s="182"/>
      <c r="J117" s="182"/>
      <c r="K117" s="182"/>
      <c r="L117" s="182"/>
      <c r="M117" s="444"/>
      <c r="N117" s="214"/>
      <c r="O117" s="163" t="s">
        <v>244</v>
      </c>
      <c r="S117" s="968" t="s">
        <v>404</v>
      </c>
      <c r="T117" s="252"/>
      <c r="W117" s="218" t="s">
        <v>405</v>
      </c>
      <c r="X117" s="163" t="s">
        <v>406</v>
      </c>
      <c r="Z117" s="753"/>
      <c r="AC117" s="173"/>
      <c r="AD117" s="175"/>
      <c r="AE117" s="244"/>
      <c r="AF117" s="244"/>
      <c r="AG117" s="169"/>
      <c r="AH117" s="11"/>
      <c r="AI117" s="175"/>
      <c r="AJ117" s="175"/>
      <c r="AK117" s="175"/>
      <c r="AL117" s="175"/>
      <c r="AM117" s="175"/>
      <c r="AU117" s="7"/>
      <c r="AV117" s="7"/>
      <c r="AW117" s="11"/>
      <c r="AX117" s="11"/>
      <c r="AY117" s="11"/>
    </row>
    <row r="118" spans="2:51" ht="15.75" customHeight="1" thickBot="1">
      <c r="B118" s="873" t="s">
        <v>5</v>
      </c>
      <c r="C118" s="156"/>
      <c r="D118" s="874" t="s">
        <v>80</v>
      </c>
      <c r="E118" s="172"/>
      <c r="F118" s="446"/>
      <c r="G118" s="446"/>
      <c r="H118" s="446"/>
      <c r="I118" s="446"/>
      <c r="J118" s="446"/>
      <c r="K118" s="446"/>
      <c r="L118" s="446"/>
      <c r="M118" s="445"/>
      <c r="N118" s="214"/>
      <c r="O118" s="969" t="s">
        <v>407</v>
      </c>
      <c r="S118" s="789"/>
      <c r="T118" s="163" t="s">
        <v>408</v>
      </c>
      <c r="Y118" s="97"/>
      <c r="Z118" s="966"/>
      <c r="AB118" s="11"/>
      <c r="AC118" s="169"/>
      <c r="AD118" s="11"/>
      <c r="AE118" s="11"/>
      <c r="AF118" s="11"/>
      <c r="AG118" s="11"/>
      <c r="AH118" s="11"/>
      <c r="AI118" s="11"/>
      <c r="AJ118" s="175"/>
      <c r="AK118" s="175"/>
      <c r="AL118" s="175"/>
      <c r="AM118" s="175"/>
      <c r="AU118" s="7"/>
      <c r="AV118" s="7"/>
      <c r="AW118" s="11"/>
      <c r="AX118" s="11"/>
      <c r="AY118" s="11"/>
    </row>
    <row r="119" spans="2:51" ht="15" customHeight="1" thickBot="1">
      <c r="B119" s="1622" t="s">
        <v>320</v>
      </c>
      <c r="C119" s="1623"/>
      <c r="D119" s="1624"/>
      <c r="E119" s="486" t="s">
        <v>79</v>
      </c>
      <c r="F119" s="182"/>
      <c r="G119" s="182"/>
      <c r="H119" s="182"/>
      <c r="I119" s="182"/>
      <c r="J119" s="182"/>
      <c r="K119" s="182"/>
      <c r="L119" s="182"/>
      <c r="M119" s="444"/>
      <c r="N119" s="652"/>
      <c r="O119" s="1072" t="s">
        <v>223</v>
      </c>
      <c r="P119" s="1073"/>
      <c r="Q119" s="1073"/>
      <c r="R119" s="129"/>
      <c r="S119" s="38"/>
      <c r="T119" s="38"/>
      <c r="U119" s="38"/>
      <c r="V119" s="38"/>
      <c r="W119" s="38"/>
      <c r="X119" s="38"/>
      <c r="Y119" s="38"/>
      <c r="Z119" s="242"/>
      <c r="AB119" s="1184"/>
      <c r="AC119" s="962"/>
      <c r="AD119" s="1185"/>
      <c r="AE119" s="1184"/>
      <c r="AF119" s="11"/>
      <c r="AG119" s="11"/>
      <c r="AH119" s="11"/>
      <c r="AI119" s="11"/>
      <c r="AJ119" s="175"/>
      <c r="AK119" s="175"/>
      <c r="AL119" s="175"/>
      <c r="AM119" s="175"/>
      <c r="AU119" s="7"/>
      <c r="AV119" s="11"/>
      <c r="AW119" s="11"/>
      <c r="AX119" s="11"/>
      <c r="AY119" s="11"/>
    </row>
    <row r="120" spans="2:51" ht="15" customHeight="1" thickBot="1">
      <c r="B120" s="1156" t="s">
        <v>187</v>
      </c>
      <c r="C120" s="1157" t="s">
        <v>321</v>
      </c>
      <c r="D120" s="1158">
        <v>250</v>
      </c>
      <c r="E120" s="1153" t="s">
        <v>321</v>
      </c>
      <c r="F120" s="198"/>
      <c r="G120" s="198"/>
      <c r="H120" s="198"/>
      <c r="I120" s="198"/>
      <c r="J120" s="181"/>
      <c r="K120" s="185" t="s">
        <v>194</v>
      </c>
      <c r="L120" s="198"/>
      <c r="M120" s="181"/>
      <c r="N120" s="175"/>
      <c r="O120" s="975" t="s">
        <v>148</v>
      </c>
      <c r="P120" s="1074" t="s">
        <v>149</v>
      </c>
      <c r="Q120" s="999" t="s">
        <v>150</v>
      </c>
      <c r="R120" s="88"/>
      <c r="S120" s="975" t="s">
        <v>148</v>
      </c>
      <c r="T120" s="975" t="s">
        <v>149</v>
      </c>
      <c r="U120" s="976" t="s">
        <v>150</v>
      </c>
      <c r="V120" s="88"/>
      <c r="W120" s="975" t="s">
        <v>148</v>
      </c>
      <c r="X120" s="975" t="s">
        <v>149</v>
      </c>
      <c r="Y120" s="976" t="s">
        <v>150</v>
      </c>
      <c r="Z120" s="242"/>
      <c r="AB120" s="1186"/>
      <c r="AC120" s="392"/>
      <c r="AD120" s="1185"/>
      <c r="AE120" s="11"/>
      <c r="AF120" s="409"/>
      <c r="AG120" s="175"/>
      <c r="AH120" s="162"/>
      <c r="AI120" s="175"/>
      <c r="AJ120" s="175"/>
      <c r="AK120" s="175"/>
      <c r="AL120" s="175"/>
      <c r="AM120" s="175"/>
      <c r="AU120" s="7"/>
      <c r="AV120" s="11"/>
      <c r="AW120" s="11"/>
      <c r="AX120" s="11"/>
      <c r="AY120" s="11"/>
    </row>
    <row r="121" spans="2:51" ht="18" customHeight="1" thickBot="1">
      <c r="B121" s="480" t="s">
        <v>359</v>
      </c>
      <c r="C121" s="359" t="s">
        <v>322</v>
      </c>
      <c r="D121" s="1160">
        <v>60</v>
      </c>
      <c r="E121" s="1154" t="s">
        <v>148</v>
      </c>
      <c r="F121" s="271" t="s">
        <v>149</v>
      </c>
      <c r="G121" s="272" t="s">
        <v>150</v>
      </c>
      <c r="H121" s="1154" t="s">
        <v>148</v>
      </c>
      <c r="I121" s="271" t="s">
        <v>149</v>
      </c>
      <c r="J121" s="272" t="s">
        <v>150</v>
      </c>
      <c r="K121" s="1155" t="s">
        <v>148</v>
      </c>
      <c r="L121" s="271" t="s">
        <v>149</v>
      </c>
      <c r="M121" s="272" t="s">
        <v>150</v>
      </c>
      <c r="N121" s="214"/>
      <c r="O121" s="977" t="s">
        <v>259</v>
      </c>
      <c r="P121" s="978">
        <f>D152</f>
        <v>40</v>
      </c>
      <c r="Q121" s="1109">
        <f>D152</f>
        <v>40</v>
      </c>
      <c r="R121" s="11"/>
      <c r="S121" s="479" t="s">
        <v>278</v>
      </c>
      <c r="T121" s="1031">
        <f>I166</f>
        <v>10.34</v>
      </c>
      <c r="U121" s="1142">
        <f>J166</f>
        <v>10</v>
      </c>
      <c r="V121" s="11"/>
      <c r="W121" s="1196" t="s">
        <v>409</v>
      </c>
      <c r="X121" s="164"/>
      <c r="Y121" s="167"/>
      <c r="Z121" s="242"/>
      <c r="AB121" s="1186"/>
      <c r="AC121" s="180"/>
      <c r="AD121" s="1185"/>
      <c r="AE121" s="11"/>
      <c r="AF121" s="1185"/>
      <c r="AG121" s="1184"/>
      <c r="AH121" s="1184"/>
      <c r="AI121" s="1184"/>
      <c r="AJ121" s="1184"/>
      <c r="AK121" s="175"/>
      <c r="AL121" s="175"/>
      <c r="AM121" s="175"/>
      <c r="AU121" s="7"/>
      <c r="AV121" s="11"/>
      <c r="AW121" s="11"/>
      <c r="AX121" s="11"/>
      <c r="AY121" s="11"/>
    </row>
    <row r="122" spans="2:51" ht="12.75" customHeight="1">
      <c r="B122" s="373" t="s">
        <v>21</v>
      </c>
      <c r="C122" s="359" t="s">
        <v>134</v>
      </c>
      <c r="D122" s="602" t="s">
        <v>385</v>
      </c>
      <c r="E122" s="211" t="s">
        <v>95</v>
      </c>
      <c r="F122" s="224">
        <v>65</v>
      </c>
      <c r="G122" s="339">
        <v>50</v>
      </c>
      <c r="H122" s="217" t="s">
        <v>67</v>
      </c>
      <c r="I122" s="210">
        <v>1.2</v>
      </c>
      <c r="J122" s="219">
        <v>1.2</v>
      </c>
      <c r="K122" s="1159" t="s">
        <v>107</v>
      </c>
      <c r="L122" s="455">
        <v>91.37</v>
      </c>
      <c r="M122" s="228">
        <v>79</v>
      </c>
      <c r="N122" s="236"/>
      <c r="O122" s="982" t="s">
        <v>258</v>
      </c>
      <c r="P122" s="983">
        <f>I149+D151</f>
        <v>55.2</v>
      </c>
      <c r="Q122" s="1113">
        <f>J149+D151</f>
        <v>55.2</v>
      </c>
      <c r="R122" s="11"/>
      <c r="S122" s="1103" t="s">
        <v>87</v>
      </c>
      <c r="T122" s="983">
        <f>L150</f>
        <v>2.15</v>
      </c>
      <c r="U122" s="1109">
        <f>M150</f>
        <v>2.15</v>
      </c>
      <c r="V122" s="11"/>
      <c r="W122" s="717" t="s">
        <v>440</v>
      </c>
      <c r="X122" s="983">
        <f>F147</f>
        <v>48.3</v>
      </c>
      <c r="Y122" s="1197">
        <f>G147</f>
        <v>31.5</v>
      </c>
      <c r="Z122" s="242"/>
      <c r="AB122" s="1186"/>
      <c r="AC122" s="180"/>
      <c r="AD122" s="1185"/>
      <c r="AE122" s="1184"/>
      <c r="AF122" s="1185"/>
      <c r="AG122" s="1184"/>
      <c r="AH122" s="1184"/>
      <c r="AI122" s="1184"/>
      <c r="AJ122" s="1184"/>
      <c r="AK122" s="175"/>
      <c r="AL122" s="175"/>
      <c r="AM122" s="175"/>
      <c r="AU122" s="7"/>
      <c r="AV122" s="11"/>
      <c r="AW122" s="11"/>
      <c r="AX122" s="11"/>
      <c r="AY122" s="11"/>
    </row>
    <row r="123" spans="2:51" ht="14.25" customHeight="1">
      <c r="B123" s="277" t="s">
        <v>17</v>
      </c>
      <c r="C123" s="879" t="s">
        <v>511</v>
      </c>
      <c r="D123" s="1165">
        <v>200</v>
      </c>
      <c r="E123" s="351" t="s">
        <v>61</v>
      </c>
      <c r="F123" s="470">
        <v>17.43</v>
      </c>
      <c r="G123" s="376">
        <v>12.2</v>
      </c>
      <c r="H123" s="525" t="s">
        <v>103</v>
      </c>
      <c r="I123" s="1161">
        <v>4</v>
      </c>
      <c r="J123" s="1162">
        <v>4</v>
      </c>
      <c r="K123" s="360" t="s">
        <v>135</v>
      </c>
      <c r="L123" s="456">
        <v>51</v>
      </c>
      <c r="M123" s="457">
        <v>51</v>
      </c>
      <c r="N123" s="236"/>
      <c r="O123" s="982" t="s">
        <v>99</v>
      </c>
      <c r="P123" s="983">
        <f>I153+I158+I159+L147</f>
        <v>45.1</v>
      </c>
      <c r="Q123" s="1109">
        <f>J153+M147+J158+J159</f>
        <v>45.1</v>
      </c>
      <c r="R123" s="11"/>
      <c r="S123" s="479" t="s">
        <v>103</v>
      </c>
      <c r="T123" s="983">
        <f>F151+F161+I152+I164+I167+L152</f>
        <v>24.659999999999997</v>
      </c>
      <c r="U123" s="1109">
        <f>G151+M152+G161+J167+J164+J152</f>
        <v>24.66</v>
      </c>
      <c r="V123" s="11"/>
      <c r="W123" s="717" t="s">
        <v>334</v>
      </c>
      <c r="X123" s="1002">
        <f>F163</f>
        <v>107.44</v>
      </c>
      <c r="Y123" s="1198">
        <f>G163</f>
        <v>85.92</v>
      </c>
      <c r="Z123" s="242"/>
      <c r="AB123" s="1186"/>
      <c r="AC123" s="410"/>
      <c r="AD123" s="1189"/>
      <c r="AE123" s="11"/>
      <c r="AF123" s="1185"/>
      <c r="AG123" s="11"/>
      <c r="AH123" s="1184"/>
      <c r="AI123" s="1184"/>
      <c r="AJ123" s="1184"/>
      <c r="AK123" s="175"/>
      <c r="AL123" s="175"/>
      <c r="AM123" s="175"/>
      <c r="AU123" s="11"/>
      <c r="AV123" s="11"/>
      <c r="AW123" s="11"/>
      <c r="AX123" s="11"/>
      <c r="AY123" s="11"/>
    </row>
    <row r="124" spans="2:51" ht="14.25" customHeight="1">
      <c r="B124" s="373" t="s">
        <v>10</v>
      </c>
      <c r="C124" s="359" t="s">
        <v>11</v>
      </c>
      <c r="D124" s="602">
        <v>54</v>
      </c>
      <c r="E124" s="351" t="s">
        <v>88</v>
      </c>
      <c r="F124" s="470">
        <v>10</v>
      </c>
      <c r="G124" s="376">
        <v>8</v>
      </c>
      <c r="H124" s="661" t="s">
        <v>105</v>
      </c>
      <c r="I124" s="1163">
        <v>1</v>
      </c>
      <c r="J124" s="1164">
        <v>1</v>
      </c>
      <c r="K124" s="360" t="s">
        <v>112</v>
      </c>
      <c r="L124" s="361">
        <v>7.5</v>
      </c>
      <c r="M124" s="362">
        <v>7.5</v>
      </c>
      <c r="N124" s="236"/>
      <c r="O124" s="982" t="s">
        <v>61</v>
      </c>
      <c r="P124" s="1003">
        <f>F148+F159</f>
        <v>184.09</v>
      </c>
      <c r="Q124" s="1114">
        <f>G148+G159</f>
        <v>138</v>
      </c>
      <c r="R124" s="11"/>
      <c r="S124" s="1075" t="s">
        <v>112</v>
      </c>
      <c r="T124" s="983">
        <f>F167+I154</f>
        <v>8.6999999999999993</v>
      </c>
      <c r="U124" s="1109">
        <f>G167+J154</f>
        <v>8.6999999999999993</v>
      </c>
      <c r="V124" s="11"/>
      <c r="W124" s="717" t="s">
        <v>133</v>
      </c>
      <c r="X124" s="983">
        <f>F166+L149</f>
        <v>11.38</v>
      </c>
      <c r="Y124" s="1128">
        <f>G166+M149</f>
        <v>11.38</v>
      </c>
      <c r="Z124" s="244"/>
      <c r="AB124" s="1186"/>
      <c r="AC124" s="410"/>
      <c r="AD124" s="1185"/>
      <c r="AE124" s="1184"/>
      <c r="AF124" s="1185"/>
      <c r="AG124" s="11"/>
      <c r="AH124" s="1185"/>
      <c r="AI124" s="1184"/>
      <c r="AJ124" s="1185"/>
      <c r="AK124" s="175"/>
      <c r="AL124" s="175"/>
      <c r="AM124" s="175"/>
      <c r="AU124" s="40"/>
      <c r="AV124" s="7"/>
      <c r="AW124" s="11"/>
      <c r="AX124" s="11"/>
      <c r="AY124" s="11"/>
    </row>
    <row r="125" spans="2:51" ht="15.75" customHeight="1">
      <c r="B125" s="373" t="s">
        <v>10</v>
      </c>
      <c r="C125" s="359" t="s">
        <v>15</v>
      </c>
      <c r="D125" s="602">
        <v>50</v>
      </c>
      <c r="E125" s="351" t="s">
        <v>189</v>
      </c>
      <c r="F125" s="470">
        <v>9.6</v>
      </c>
      <c r="G125" s="376">
        <v>8</v>
      </c>
      <c r="H125" s="661" t="s">
        <v>106</v>
      </c>
      <c r="I125" s="471">
        <v>0.01</v>
      </c>
      <c r="J125" s="474">
        <v>0.01</v>
      </c>
      <c r="K125" s="360" t="s">
        <v>136</v>
      </c>
      <c r="L125" s="361">
        <v>9</v>
      </c>
      <c r="M125" s="362">
        <v>7.5</v>
      </c>
      <c r="N125" s="236"/>
      <c r="O125" s="977" t="s">
        <v>260</v>
      </c>
      <c r="P125" s="988">
        <f>X129</f>
        <v>273.95</v>
      </c>
      <c r="Q125" s="1114">
        <f>Y129</f>
        <v>217.12</v>
      </c>
      <c r="R125" s="11"/>
      <c r="S125" s="479" t="s">
        <v>67</v>
      </c>
      <c r="T125" s="983">
        <f>I162+L162</f>
        <v>10.88</v>
      </c>
      <c r="U125" s="1114">
        <f>M162+J162</f>
        <v>10.88</v>
      </c>
      <c r="V125" s="11"/>
      <c r="W125" s="985" t="s">
        <v>257</v>
      </c>
      <c r="X125" s="983">
        <f>F155+L156</f>
        <v>4</v>
      </c>
      <c r="Y125" s="1128">
        <f>M156+G155</f>
        <v>4</v>
      </c>
      <c r="Z125" s="244"/>
      <c r="AB125" s="1186"/>
      <c r="AC125" s="180"/>
      <c r="AD125" s="1190"/>
      <c r="AE125" s="1184"/>
      <c r="AF125" s="1185"/>
      <c r="AG125" s="11"/>
      <c r="AH125" s="1185"/>
      <c r="AI125" s="1184"/>
      <c r="AJ125" s="1185"/>
      <c r="AK125" s="175"/>
      <c r="AL125" s="175"/>
      <c r="AM125" s="175"/>
      <c r="AV125" s="7"/>
      <c r="AW125" s="11"/>
      <c r="AX125" s="11"/>
      <c r="AY125" s="11"/>
    </row>
    <row r="126" spans="2:51" ht="16.5" customHeight="1">
      <c r="B126" s="171"/>
      <c r="C126" s="886"/>
      <c r="D126" s="170"/>
      <c r="E126" s="351" t="s">
        <v>133</v>
      </c>
      <c r="F126" s="470">
        <v>2</v>
      </c>
      <c r="G126" s="376">
        <v>2</v>
      </c>
      <c r="H126" s="525" t="s">
        <v>102</v>
      </c>
      <c r="I126" s="470">
        <v>200</v>
      </c>
      <c r="J126" s="473">
        <v>200</v>
      </c>
      <c r="K126" s="360" t="s">
        <v>88</v>
      </c>
      <c r="L126" s="361">
        <v>15</v>
      </c>
      <c r="M126" s="362">
        <v>12</v>
      </c>
      <c r="N126" s="11"/>
      <c r="O126" s="977" t="s">
        <v>441</v>
      </c>
      <c r="P126" s="983">
        <f>D157</f>
        <v>95</v>
      </c>
      <c r="Q126" s="1109">
        <f>D157</f>
        <v>95</v>
      </c>
      <c r="R126" s="11"/>
      <c r="S126" s="479" t="s">
        <v>69</v>
      </c>
      <c r="T126" s="983">
        <f>L160</f>
        <v>1.1000000000000001</v>
      </c>
      <c r="U126" s="1109">
        <f>M160</f>
        <v>1.1000000000000001</v>
      </c>
      <c r="V126" s="11"/>
      <c r="W126" s="985" t="s">
        <v>412</v>
      </c>
      <c r="X126" s="1002">
        <f>F164</f>
        <v>22</v>
      </c>
      <c r="Y126" s="1199">
        <f>G164</f>
        <v>17.600000000000001</v>
      </c>
      <c r="Z126" s="964"/>
      <c r="AB126" s="1186"/>
      <c r="AC126" s="410"/>
      <c r="AD126" s="1185"/>
      <c r="AE126" s="11"/>
      <c r="AF126" s="1185"/>
      <c r="AG126" s="11"/>
      <c r="AH126" s="1185"/>
      <c r="AI126" s="1184"/>
      <c r="AJ126" s="1185"/>
      <c r="AK126" s="175"/>
      <c r="AL126" s="175"/>
      <c r="AM126" s="175"/>
      <c r="AV126" s="7"/>
      <c r="AW126" s="11"/>
      <c r="AX126" s="11"/>
      <c r="AY126" s="11"/>
    </row>
    <row r="127" spans="2:51" ht="15.75" customHeight="1">
      <c r="B127" s="171"/>
      <c r="C127" s="886"/>
      <c r="D127" s="170"/>
      <c r="E127" s="351" t="s">
        <v>271</v>
      </c>
      <c r="F127" s="660" t="s">
        <v>323</v>
      </c>
      <c r="G127" s="376">
        <v>20</v>
      </c>
      <c r="H127" s="525" t="s">
        <v>303</v>
      </c>
      <c r="I127" s="470">
        <v>1.62</v>
      </c>
      <c r="J127" s="666">
        <v>1.62</v>
      </c>
      <c r="K127" s="360" t="s">
        <v>86</v>
      </c>
      <c r="L127" s="361">
        <v>12</v>
      </c>
      <c r="M127" s="362">
        <v>12</v>
      </c>
      <c r="N127" s="11"/>
      <c r="O127" s="1054" t="s">
        <v>413</v>
      </c>
      <c r="P127" s="978">
        <f>D150</f>
        <v>200</v>
      </c>
      <c r="Q127" s="1109">
        <f>D150</f>
        <v>200</v>
      </c>
      <c r="R127" s="11"/>
      <c r="S127" s="479" t="s">
        <v>370</v>
      </c>
      <c r="T127" s="983">
        <f>I160</f>
        <v>1.2</v>
      </c>
      <c r="U127" s="1109">
        <f>J160</f>
        <v>1.2</v>
      </c>
      <c r="V127" s="11"/>
      <c r="W127" s="985" t="s">
        <v>109</v>
      </c>
      <c r="X127" s="983">
        <f>F150+F165+I151+L151</f>
        <v>59.78</v>
      </c>
      <c r="Y127" s="1129">
        <f>G150+J151+M151+G165</f>
        <v>49.879999999999995</v>
      </c>
      <c r="Z127" s="964"/>
      <c r="AB127" s="1186"/>
      <c r="AC127" s="410"/>
      <c r="AD127" s="1185"/>
      <c r="AE127" s="11"/>
      <c r="AF127" s="1185"/>
      <c r="AG127" s="1187"/>
      <c r="AH127" s="1185"/>
      <c r="AI127" s="1184"/>
      <c r="AJ127" s="1184"/>
      <c r="AK127" s="175"/>
      <c r="AL127" s="175"/>
      <c r="AM127" s="175"/>
      <c r="AV127" s="7"/>
      <c r="AW127" s="11"/>
      <c r="AX127" s="11"/>
      <c r="AY127" s="11"/>
    </row>
    <row r="128" spans="2:51" ht="15" customHeight="1" thickBot="1">
      <c r="B128" s="172"/>
      <c r="C128" s="880"/>
      <c r="D128" s="445"/>
      <c r="E128" s="512" t="s">
        <v>120</v>
      </c>
      <c r="F128" s="513">
        <v>10</v>
      </c>
      <c r="G128" s="379">
        <v>10</v>
      </c>
      <c r="H128" s="1166"/>
      <c r="I128" s="156"/>
      <c r="J128" s="156"/>
      <c r="K128" s="360" t="s">
        <v>105</v>
      </c>
      <c r="L128" s="361">
        <v>1</v>
      </c>
      <c r="M128" s="362">
        <v>1</v>
      </c>
      <c r="N128" s="11"/>
      <c r="O128" s="982" t="s">
        <v>389</v>
      </c>
      <c r="P128" s="1003">
        <f>I147</f>
        <v>13.7</v>
      </c>
      <c r="Q128" s="1114">
        <f>J147</f>
        <v>11.25</v>
      </c>
      <c r="R128" s="11"/>
      <c r="S128" s="479" t="s">
        <v>71</v>
      </c>
      <c r="T128" s="983">
        <f>F152+I163+L154</f>
        <v>1.59</v>
      </c>
      <c r="U128" s="1109">
        <f>G152+M154+J163</f>
        <v>1.59</v>
      </c>
      <c r="V128" s="11"/>
      <c r="W128" s="985" t="s">
        <v>88</v>
      </c>
      <c r="X128" s="983">
        <f>F149+L153</f>
        <v>21.05</v>
      </c>
      <c r="Y128" s="1128">
        <f>G149+M153</f>
        <v>16.84</v>
      </c>
      <c r="Z128" s="175"/>
      <c r="AB128" s="1186"/>
      <c r="AC128" s="410"/>
      <c r="AD128" s="1185"/>
      <c r="AE128" s="1184"/>
      <c r="AF128" s="1185"/>
      <c r="AG128" s="11"/>
      <c r="AH128" s="1185"/>
      <c r="AI128" s="1184"/>
      <c r="AJ128" s="1184"/>
      <c r="AK128" s="175"/>
      <c r="AL128" s="175"/>
      <c r="AM128" s="175"/>
      <c r="AV128" s="7"/>
      <c r="AW128" s="11"/>
      <c r="AX128" s="11"/>
      <c r="AY128" s="11"/>
    </row>
    <row r="129" spans="2:51" ht="15" customHeight="1" thickBot="1">
      <c r="B129" s="486"/>
      <c r="C129" s="1167" t="s">
        <v>234</v>
      </c>
      <c r="D129" s="444"/>
      <c r="E129" s="674" t="s">
        <v>112</v>
      </c>
      <c r="F129" s="675">
        <v>1</v>
      </c>
      <c r="G129" s="773">
        <v>1</v>
      </c>
      <c r="H129" s="448" t="s">
        <v>267</v>
      </c>
      <c r="I129" s="198"/>
      <c r="J129" s="181"/>
      <c r="K129" s="512" t="s">
        <v>102</v>
      </c>
      <c r="L129" s="283">
        <v>120</v>
      </c>
      <c r="M129" s="295"/>
      <c r="N129" s="11"/>
      <c r="O129" s="982" t="s">
        <v>384</v>
      </c>
      <c r="P129" s="1003">
        <f>I148</f>
        <v>93</v>
      </c>
      <c r="Q129" s="1114">
        <f>J148</f>
        <v>52.15</v>
      </c>
      <c r="R129" s="11"/>
      <c r="S129" s="479" t="s">
        <v>416</v>
      </c>
      <c r="T129" s="983">
        <f>F153+L155</f>
        <v>1.21E-2</v>
      </c>
      <c r="U129" s="1109">
        <f>G153+M155</f>
        <v>1.21E-2</v>
      </c>
      <c r="V129" s="11"/>
      <c r="W129" s="993" t="s">
        <v>414</v>
      </c>
      <c r="X129" s="1058">
        <f>SUM(X122:X128)</f>
        <v>273.95</v>
      </c>
      <c r="Y129" s="1059">
        <f>SUM(Y122:Y128)</f>
        <v>217.12</v>
      </c>
      <c r="Z129" s="413">
        <f>F147+F149+F150+F155+F163+F164+F165+F166+I151+L149+L151+L153+L156</f>
        <v>273.95</v>
      </c>
      <c r="AA129" s="1120">
        <f>G147+G149+G150+G163+G164+G165+G166+J151+M149+M151+M153+M156+G155</f>
        <v>217.12000000000006</v>
      </c>
      <c r="AB129" s="1191"/>
      <c r="AC129" s="410"/>
      <c r="AD129" s="1185"/>
      <c r="AE129" s="11"/>
      <c r="AF129" s="1185"/>
      <c r="AG129" s="1184"/>
      <c r="AH129" s="1185"/>
      <c r="AI129" s="1184"/>
      <c r="AJ129" s="1184"/>
      <c r="AK129" s="175"/>
      <c r="AL129" s="175"/>
      <c r="AM129" s="175"/>
      <c r="AU129" s="16"/>
      <c r="AV129" s="7"/>
      <c r="AW129" s="11"/>
      <c r="AX129" s="11"/>
      <c r="AY129" s="11"/>
    </row>
    <row r="130" spans="2:51" ht="12.75" customHeight="1" thickBot="1">
      <c r="B130" s="1168" t="s">
        <v>346</v>
      </c>
      <c r="C130" s="1124" t="s">
        <v>325</v>
      </c>
      <c r="D130" s="1169">
        <v>110</v>
      </c>
      <c r="E130" s="199" t="s">
        <v>62</v>
      </c>
      <c r="F130" s="1170"/>
      <c r="G130" s="198"/>
      <c r="H130" s="459" t="s">
        <v>148</v>
      </c>
      <c r="I130" s="268" t="s">
        <v>149</v>
      </c>
      <c r="J130" s="269" t="s">
        <v>150</v>
      </c>
      <c r="K130" s="360"/>
      <c r="L130" s="471"/>
      <c r="M130" s="474"/>
      <c r="N130" s="11"/>
      <c r="O130" s="1045" t="s">
        <v>78</v>
      </c>
      <c r="P130" s="776">
        <f>F160+I150+I161</f>
        <v>49</v>
      </c>
      <c r="Q130" s="1132">
        <f>G160+J150+J161</f>
        <v>48</v>
      </c>
      <c r="R130" s="38"/>
      <c r="S130" s="366"/>
      <c r="T130" s="1076"/>
      <c r="U130" s="1047"/>
      <c r="V130" s="38"/>
      <c r="W130" s="38"/>
      <c r="X130" s="38"/>
      <c r="Y130" s="94"/>
      <c r="Z130" s="175"/>
      <c r="AB130" s="1185"/>
      <c r="AC130" s="410"/>
      <c r="AD130" s="1184"/>
      <c r="AE130" s="1184"/>
      <c r="AF130" s="1185"/>
      <c r="AG130" s="11"/>
      <c r="AH130" s="1185"/>
      <c r="AI130" s="1184"/>
      <c r="AJ130" s="1184"/>
      <c r="AK130" s="175"/>
      <c r="AL130" s="175"/>
      <c r="AM130" s="175"/>
      <c r="AU130" s="11"/>
      <c r="AV130" s="11"/>
      <c r="AW130" s="11"/>
      <c r="AX130" s="11"/>
      <c r="AY130" s="11"/>
    </row>
    <row r="131" spans="2:51" ht="17.25" customHeight="1" thickBot="1">
      <c r="B131" s="171"/>
      <c r="C131" s="1139" t="s">
        <v>454</v>
      </c>
      <c r="D131" s="170"/>
      <c r="E131" s="1171" t="s">
        <v>148</v>
      </c>
      <c r="F131" s="268" t="s">
        <v>149</v>
      </c>
      <c r="G131" s="1172" t="s">
        <v>150</v>
      </c>
      <c r="H131" s="215" t="s">
        <v>101</v>
      </c>
      <c r="I131" s="210">
        <v>211</v>
      </c>
      <c r="J131" s="219">
        <v>200</v>
      </c>
      <c r="K131" s="171"/>
      <c r="L131" s="156"/>
      <c r="M131" s="170"/>
      <c r="N131" s="11"/>
      <c r="O131" s="1072" t="s">
        <v>442</v>
      </c>
      <c r="Z131" s="175"/>
      <c r="AC131" s="410"/>
      <c r="AD131" s="1184"/>
      <c r="AE131" s="1184"/>
      <c r="AF131" s="1185"/>
      <c r="AG131" s="1184"/>
      <c r="AH131" s="1185"/>
      <c r="AI131" s="1187"/>
      <c r="AJ131" s="1184"/>
      <c r="AK131" s="175"/>
      <c r="AL131" s="175"/>
      <c r="AM131" s="175"/>
      <c r="AU131" s="11"/>
      <c r="AV131" s="11"/>
      <c r="AW131" s="11"/>
      <c r="AX131" s="11"/>
      <c r="AY131" s="11"/>
    </row>
    <row r="132" spans="2:51" ht="14.25" customHeight="1" thickBot="1">
      <c r="B132" s="836" t="s">
        <v>10</v>
      </c>
      <c r="C132" s="359" t="s">
        <v>11</v>
      </c>
      <c r="D132" s="396">
        <v>40</v>
      </c>
      <c r="E132" s="1718" t="s">
        <v>324</v>
      </c>
      <c r="F132" s="1719">
        <v>70.8</v>
      </c>
      <c r="G132" s="1720">
        <v>60</v>
      </c>
      <c r="H132" s="172"/>
      <c r="I132" s="446"/>
      <c r="J132" s="445"/>
      <c r="K132" s="1621" t="s">
        <v>551</v>
      </c>
      <c r="L132" s="198"/>
      <c r="M132" s="181"/>
      <c r="O132" s="972" t="s">
        <v>148</v>
      </c>
      <c r="P132" s="973" t="s">
        <v>149</v>
      </c>
      <c r="Q132" s="974" t="s">
        <v>150</v>
      </c>
      <c r="R132" s="88"/>
      <c r="S132" s="975" t="s">
        <v>148</v>
      </c>
      <c r="T132" s="975" t="s">
        <v>149</v>
      </c>
      <c r="U132" s="974" t="s">
        <v>150</v>
      </c>
      <c r="V132" s="88"/>
      <c r="W132" s="1027" t="s">
        <v>148</v>
      </c>
      <c r="X132" s="1027" t="s">
        <v>149</v>
      </c>
      <c r="Y132" s="1028" t="s">
        <v>150</v>
      </c>
      <c r="Z132" s="175"/>
      <c r="AC132" s="410"/>
      <c r="AD132" s="1184"/>
      <c r="AE132" s="1184"/>
      <c r="AF132" s="1185"/>
      <c r="AG132" s="1184"/>
      <c r="AH132" s="1192"/>
      <c r="AI132" s="1184"/>
      <c r="AJ132" s="1184"/>
      <c r="AK132" s="175"/>
      <c r="AL132" s="175"/>
      <c r="AM132" s="175"/>
      <c r="AU132" s="7"/>
      <c r="AV132" s="11"/>
      <c r="AW132" s="11"/>
      <c r="AX132" s="11"/>
      <c r="AY132" s="11"/>
    </row>
    <row r="133" spans="2:51" ht="15" customHeight="1" thickBot="1">
      <c r="B133" s="373" t="s">
        <v>266</v>
      </c>
      <c r="C133" s="359" t="s">
        <v>326</v>
      </c>
      <c r="D133" s="1173">
        <v>200</v>
      </c>
      <c r="E133" s="1716" t="s">
        <v>513</v>
      </c>
      <c r="G133" s="1717"/>
      <c r="H133" s="230"/>
      <c r="I133" s="230"/>
      <c r="J133" s="1175"/>
      <c r="K133" s="1171" t="s">
        <v>148</v>
      </c>
      <c r="L133" s="268" t="s">
        <v>149</v>
      </c>
      <c r="M133" s="269" t="s">
        <v>150</v>
      </c>
      <c r="O133" s="280" t="s">
        <v>259</v>
      </c>
      <c r="P133" s="1077">
        <f>D179</f>
        <v>50</v>
      </c>
      <c r="Q133" s="1109">
        <f>D179</f>
        <v>50</v>
      </c>
      <c r="R133" s="88"/>
      <c r="S133" s="979" t="s">
        <v>67</v>
      </c>
      <c r="T133" s="978">
        <f>L181</f>
        <v>9</v>
      </c>
      <c r="U133" s="1123">
        <f>M181</f>
        <v>9</v>
      </c>
      <c r="V133" s="88"/>
      <c r="W133" s="1030" t="s">
        <v>409</v>
      </c>
      <c r="X133" s="165"/>
      <c r="Y133" s="166"/>
      <c r="Z133" s="175"/>
      <c r="AC133" s="410"/>
      <c r="AF133" s="1185"/>
      <c r="AG133" s="11"/>
      <c r="AH133" s="1184"/>
      <c r="AI133" s="1184"/>
      <c r="AJ133" s="1184"/>
      <c r="AK133" s="175"/>
      <c r="AL133" s="175"/>
      <c r="AM133" s="175"/>
      <c r="AU133" s="7"/>
      <c r="AV133" s="11"/>
      <c r="AW133" s="11"/>
      <c r="AX133" s="11"/>
      <c r="AY133" s="11"/>
    </row>
    <row r="134" spans="2:51" ht="16.5" customHeight="1" thickBot="1">
      <c r="B134" s="171"/>
      <c r="C134" s="886"/>
      <c r="D134" s="170"/>
      <c r="E134" s="1171" t="s">
        <v>148</v>
      </c>
      <c r="F134" s="268" t="s">
        <v>149</v>
      </c>
      <c r="G134" s="269" t="s">
        <v>150</v>
      </c>
      <c r="H134" s="1171" t="s">
        <v>148</v>
      </c>
      <c r="I134" s="268" t="s">
        <v>149</v>
      </c>
      <c r="J134" s="340" t="s">
        <v>150</v>
      </c>
      <c r="K134" s="211" t="s">
        <v>108</v>
      </c>
      <c r="L134" s="210">
        <v>20</v>
      </c>
      <c r="M134" s="219">
        <v>20</v>
      </c>
      <c r="O134" s="982" t="s">
        <v>258</v>
      </c>
      <c r="P134" s="983">
        <f>D178</f>
        <v>60</v>
      </c>
      <c r="Q134" s="1631">
        <f>D178</f>
        <v>60</v>
      </c>
      <c r="R134" s="11"/>
      <c r="S134" s="479" t="s">
        <v>263</v>
      </c>
      <c r="T134" s="983">
        <f>D185</f>
        <v>40</v>
      </c>
      <c r="U134" s="1109">
        <f>D185</f>
        <v>40</v>
      </c>
      <c r="V134" s="11"/>
      <c r="W134" s="717" t="s">
        <v>410</v>
      </c>
      <c r="X134" s="983">
        <f>I185</f>
        <v>91.667000000000002</v>
      </c>
      <c r="Y134" s="1197">
        <f>J185</f>
        <v>55</v>
      </c>
      <c r="Z134" s="399"/>
      <c r="AC134" s="410"/>
      <c r="AD134" s="175"/>
      <c r="AE134" s="175"/>
      <c r="AF134" s="1185"/>
      <c r="AG134" s="11"/>
      <c r="AH134" s="1184"/>
      <c r="AI134" s="1184"/>
      <c r="AJ134" s="1184"/>
      <c r="AK134" s="175"/>
      <c r="AL134" s="175"/>
      <c r="AM134" s="175"/>
      <c r="AU134" s="7"/>
      <c r="AV134" s="11"/>
      <c r="AW134" s="11"/>
      <c r="AX134" s="11"/>
      <c r="AY134" s="11"/>
    </row>
    <row r="135" spans="2:51" ht="16.5" customHeight="1">
      <c r="B135" s="171"/>
      <c r="C135" s="886"/>
      <c r="D135" s="170"/>
      <c r="E135" s="211" t="s">
        <v>125</v>
      </c>
      <c r="F135" s="210">
        <v>37.07</v>
      </c>
      <c r="G135" s="427">
        <v>27.8</v>
      </c>
      <c r="H135" s="1176" t="s">
        <v>121</v>
      </c>
      <c r="I135" s="690" t="s">
        <v>327</v>
      </c>
      <c r="J135" s="1174">
        <v>4</v>
      </c>
      <c r="K135" s="351" t="s">
        <v>67</v>
      </c>
      <c r="L135" s="470">
        <v>9</v>
      </c>
      <c r="M135" s="473">
        <v>9</v>
      </c>
      <c r="O135" s="508" t="s">
        <v>61</v>
      </c>
      <c r="P135" s="983">
        <f>F175</f>
        <v>68</v>
      </c>
      <c r="Q135" s="1122">
        <f>G175</f>
        <v>50</v>
      </c>
      <c r="R135" s="11"/>
      <c r="S135" s="479" t="s">
        <v>69</v>
      </c>
      <c r="T135" s="983">
        <f>L186</f>
        <v>1.1000000000000001</v>
      </c>
      <c r="U135" s="1109">
        <f>M186</f>
        <v>1.1000000000000001</v>
      </c>
      <c r="V135" s="11"/>
      <c r="W135" s="717" t="s">
        <v>133</v>
      </c>
      <c r="X135" s="983">
        <f>F178</f>
        <v>2</v>
      </c>
      <c r="Y135" s="1128">
        <f>G178</f>
        <v>2</v>
      </c>
      <c r="Z135" s="169"/>
      <c r="AC135" s="415"/>
      <c r="AD135" s="175"/>
      <c r="AE135" s="175"/>
      <c r="AF135" s="1185"/>
      <c r="AG135" s="1184"/>
      <c r="AH135" s="1184"/>
      <c r="AI135" s="1184"/>
      <c r="AJ135" s="1184"/>
      <c r="AK135" s="175"/>
      <c r="AL135" s="175"/>
      <c r="AM135" s="175"/>
      <c r="AU135" s="7"/>
      <c r="AV135" s="11"/>
      <c r="AW135" s="11"/>
      <c r="AX135" s="11"/>
      <c r="AY135" s="11"/>
    </row>
    <row r="136" spans="2:51" ht="15.75" customHeight="1">
      <c r="B136" s="171"/>
      <c r="C136" s="886"/>
      <c r="D136" s="170"/>
      <c r="E136" s="476" t="s">
        <v>455</v>
      </c>
      <c r="F136" s="477">
        <v>13</v>
      </c>
      <c r="G136" s="900">
        <v>13</v>
      </c>
      <c r="H136" s="1177" t="s">
        <v>105</v>
      </c>
      <c r="I136" s="782">
        <v>0.5</v>
      </c>
      <c r="J136" s="573">
        <v>0.5</v>
      </c>
      <c r="K136" s="351" t="s">
        <v>113</v>
      </c>
      <c r="L136" s="470">
        <v>0.2</v>
      </c>
      <c r="M136" s="473">
        <v>0.2</v>
      </c>
      <c r="O136" s="1079" t="s">
        <v>260</v>
      </c>
      <c r="P136" s="988">
        <f>X140</f>
        <v>169.887</v>
      </c>
      <c r="Q136" s="1114">
        <f>Y140</f>
        <v>121</v>
      </c>
      <c r="R136" s="11"/>
      <c r="S136" s="479" t="s">
        <v>71</v>
      </c>
      <c r="T136" s="983">
        <f>I175+I182</f>
        <v>1.6</v>
      </c>
      <c r="U136" s="1109">
        <f>J175+J182</f>
        <v>1.6</v>
      </c>
      <c r="V136" s="11"/>
      <c r="W136" s="985" t="s">
        <v>257</v>
      </c>
      <c r="X136" s="983">
        <f>I179</f>
        <v>2</v>
      </c>
      <c r="Y136" s="1128">
        <f>J179</f>
        <v>2</v>
      </c>
      <c r="Z136" s="189"/>
      <c r="AC136" s="205"/>
      <c r="AD136" s="175"/>
      <c r="AE136" s="408"/>
      <c r="AF136" s="1185"/>
      <c r="AG136" s="11"/>
      <c r="AH136" s="1184"/>
      <c r="AI136" s="1184"/>
      <c r="AJ136" s="1184"/>
      <c r="AK136" s="175"/>
      <c r="AL136" s="175"/>
      <c r="AM136" s="175"/>
      <c r="AU136" s="7"/>
      <c r="AV136" s="11"/>
      <c r="AW136" s="11"/>
      <c r="AX136" s="11"/>
      <c r="AY136" s="11"/>
    </row>
    <row r="137" spans="2:51" ht="13.5" customHeight="1">
      <c r="B137" s="171"/>
      <c r="C137" s="886"/>
      <c r="D137" s="170"/>
      <c r="E137" s="356" t="s">
        <v>272</v>
      </c>
      <c r="F137" s="472">
        <v>3</v>
      </c>
      <c r="G137" s="378">
        <v>3</v>
      </c>
      <c r="H137" s="525" t="s">
        <v>201</v>
      </c>
      <c r="I137" s="1178">
        <v>10</v>
      </c>
      <c r="J137" s="1179">
        <v>10</v>
      </c>
      <c r="K137" s="512" t="s">
        <v>102</v>
      </c>
      <c r="L137" s="513">
        <v>200</v>
      </c>
      <c r="M137" s="578">
        <v>200</v>
      </c>
      <c r="O137" s="982" t="s">
        <v>429</v>
      </c>
      <c r="P137" s="978">
        <f>D187</f>
        <v>110</v>
      </c>
      <c r="Q137" s="1109">
        <f>D187</f>
        <v>110</v>
      </c>
      <c r="R137" s="11"/>
      <c r="S137" s="479" t="s">
        <v>416</v>
      </c>
      <c r="T137" s="992">
        <f>I176</f>
        <v>8.0000000000000002E-3</v>
      </c>
      <c r="U137" s="1109">
        <f>J176</f>
        <v>8.0000000000000002E-3</v>
      </c>
      <c r="V137" s="11"/>
      <c r="W137" s="985" t="s">
        <v>109</v>
      </c>
      <c r="X137" s="983">
        <f>F177+L177</f>
        <v>31.04</v>
      </c>
      <c r="Y137" s="1128">
        <f>G177+M177</f>
        <v>26</v>
      </c>
      <c r="Z137" s="169"/>
      <c r="AC137" s="205"/>
      <c r="AD137" s="1185"/>
      <c r="AE137" s="175"/>
      <c r="AF137" s="1185"/>
      <c r="AG137" s="1185"/>
      <c r="AH137" s="1184"/>
      <c r="AI137" s="1184"/>
      <c r="AJ137" s="1184"/>
      <c r="AK137" s="175"/>
      <c r="AL137" s="175"/>
      <c r="AM137" s="175"/>
      <c r="AV137" s="11"/>
      <c r="AW137" s="11"/>
      <c r="AX137" s="11"/>
      <c r="AY137" s="11"/>
    </row>
    <row r="138" spans="2:51" ht="17.25" customHeight="1">
      <c r="B138" s="171"/>
      <c r="C138" s="886"/>
      <c r="D138" s="170"/>
      <c r="E138" s="356" t="s">
        <v>84</v>
      </c>
      <c r="F138" s="472">
        <v>66.33</v>
      </c>
      <c r="G138" s="378">
        <v>55</v>
      </c>
      <c r="H138" s="525" t="s">
        <v>103</v>
      </c>
      <c r="I138" s="470">
        <v>5</v>
      </c>
      <c r="J138" s="376">
        <v>5</v>
      </c>
      <c r="K138" s="961"/>
      <c r="L138" s="1180"/>
      <c r="M138" s="1181"/>
      <c r="O138" s="1035" t="s">
        <v>170</v>
      </c>
      <c r="P138" s="1003">
        <f>L180</f>
        <v>20</v>
      </c>
      <c r="Q138" s="1109">
        <f>M180</f>
        <v>20</v>
      </c>
      <c r="R138" s="11"/>
      <c r="S138" s="483" t="s">
        <v>261</v>
      </c>
      <c r="T138" s="1034">
        <f>L182</f>
        <v>0.2</v>
      </c>
      <c r="U138" s="1111">
        <f>M182</f>
        <v>0.2</v>
      </c>
      <c r="V138" s="11"/>
      <c r="W138" s="985" t="s">
        <v>88</v>
      </c>
      <c r="X138" s="983">
        <f>F176</f>
        <v>12.5</v>
      </c>
      <c r="Y138" s="1128">
        <f>G176</f>
        <v>10</v>
      </c>
      <c r="Z138" s="169"/>
      <c r="AC138" s="175"/>
      <c r="AD138" s="1185"/>
      <c r="AE138" s="175"/>
      <c r="AF138" s="1185"/>
      <c r="AG138" s="1184"/>
      <c r="AH138" s="1184"/>
      <c r="AI138" s="1184"/>
      <c r="AJ138" s="1184"/>
      <c r="AK138" s="175"/>
      <c r="AL138" s="175"/>
      <c r="AM138" s="175"/>
      <c r="AV138" s="11"/>
      <c r="AW138" s="11"/>
      <c r="AX138" s="11"/>
      <c r="AY138" s="11"/>
    </row>
    <row r="139" spans="2:51" ht="18" customHeight="1" thickBot="1">
      <c r="B139" s="172"/>
      <c r="C139" s="880"/>
      <c r="D139" s="445"/>
      <c r="E139" s="383" t="s">
        <v>90</v>
      </c>
      <c r="F139" s="364">
        <v>8.1</v>
      </c>
      <c r="G139" s="1182">
        <v>6.8</v>
      </c>
      <c r="H139" s="1183"/>
      <c r="I139" s="446"/>
      <c r="J139" s="446"/>
      <c r="K139" s="172"/>
      <c r="L139" s="446"/>
      <c r="M139" s="445"/>
      <c r="O139" s="508" t="s">
        <v>384</v>
      </c>
      <c r="P139" s="1003">
        <f>F182</f>
        <v>76</v>
      </c>
      <c r="Q139" s="1122">
        <f>G182</f>
        <v>42.6</v>
      </c>
      <c r="R139" s="11"/>
      <c r="S139" s="11"/>
      <c r="T139" s="11"/>
      <c r="U139" s="11"/>
      <c r="V139" s="11"/>
      <c r="W139" s="1080" t="s">
        <v>256</v>
      </c>
      <c r="X139" s="992">
        <f>F183</f>
        <v>30.68</v>
      </c>
      <c r="Y139" s="1136">
        <f>G183</f>
        <v>26</v>
      </c>
      <c r="Z139" s="169"/>
      <c r="AC139" s="11"/>
      <c r="AD139" s="1185"/>
      <c r="AE139" s="175"/>
      <c r="AF139" s="1184"/>
      <c r="AG139" s="1184"/>
      <c r="AH139" s="1184"/>
      <c r="AI139" s="1184"/>
      <c r="AJ139" s="1184"/>
      <c r="AK139" s="175"/>
      <c r="AL139" s="175"/>
      <c r="AM139" s="175"/>
      <c r="AU139" s="175"/>
      <c r="AV139" s="169"/>
      <c r="AW139" s="11"/>
      <c r="AX139" s="11"/>
      <c r="AY139" s="11"/>
    </row>
    <row r="140" spans="2:51" ht="18" customHeight="1">
      <c r="O140" s="982" t="s">
        <v>418</v>
      </c>
      <c r="P140" s="983">
        <f>L175+I177</f>
        <v>155.74</v>
      </c>
      <c r="Q140" s="1109">
        <f>M175+J177</f>
        <v>119.80000000000001</v>
      </c>
      <c r="R140" s="11"/>
      <c r="S140" s="1082" t="s">
        <v>419</v>
      </c>
      <c r="T140" s="1083" t="s">
        <v>420</v>
      </c>
      <c r="U140" s="1084" t="s">
        <v>421</v>
      </c>
      <c r="V140" s="11"/>
      <c r="W140" s="993" t="s">
        <v>414</v>
      </c>
      <c r="X140" s="1058">
        <f>SUM(X134:X139)</f>
        <v>169.887</v>
      </c>
      <c r="Y140" s="1059">
        <f>SUM(Y134:Y139)</f>
        <v>121</v>
      </c>
      <c r="Z140" s="169">
        <f>F176+F177+F178+F183+I179+I185+L177</f>
        <v>169.887</v>
      </c>
      <c r="AA140" s="1120">
        <f>G176+G177+G178+J179+J185+G183+M177</f>
        <v>121</v>
      </c>
      <c r="AC140" s="11"/>
      <c r="AD140" s="1185"/>
      <c r="AE140" s="1184"/>
      <c r="AF140" s="1184"/>
      <c r="AG140" s="1184"/>
      <c r="AH140" s="1184"/>
      <c r="AI140" s="1184"/>
      <c r="AJ140" s="1184"/>
      <c r="AK140" s="175"/>
      <c r="AL140" s="175"/>
      <c r="AM140" s="175"/>
      <c r="AU140" s="175"/>
      <c r="AV140" s="169"/>
      <c r="AW140" s="11"/>
      <c r="AX140" s="11"/>
      <c r="AY140" s="11"/>
    </row>
    <row r="141" spans="2:51" ht="15" customHeight="1">
      <c r="B141" s="1625" t="s">
        <v>268</v>
      </c>
      <c r="O141" s="982" t="s">
        <v>78</v>
      </c>
      <c r="P141" s="1081">
        <f>F186</f>
        <v>21.2</v>
      </c>
      <c r="Q141" s="1122">
        <f>G186</f>
        <v>21.2</v>
      </c>
      <c r="R141" s="11"/>
      <c r="S141" s="544" t="s">
        <v>443</v>
      </c>
      <c r="T141" s="1085">
        <f>U141/1000/0.04</f>
        <v>0.1</v>
      </c>
      <c r="U141" s="1053">
        <f>M176</f>
        <v>4</v>
      </c>
      <c r="V141" s="11"/>
      <c r="W141" s="7"/>
      <c r="X141" s="333"/>
      <c r="Y141" s="1060"/>
      <c r="Z141" s="169"/>
      <c r="AC141" s="11"/>
      <c r="AD141" s="1185"/>
      <c r="AE141" s="1184"/>
      <c r="AJ141" s="175"/>
      <c r="AK141" s="175"/>
      <c r="AL141" s="175"/>
      <c r="AM141" s="175"/>
      <c r="AU141" s="175"/>
      <c r="AV141" s="208"/>
      <c r="AW141" s="11"/>
      <c r="AX141" s="11"/>
      <c r="AY141" s="11"/>
    </row>
    <row r="142" spans="2:51" ht="15.75" customHeight="1" thickBot="1">
      <c r="O142" s="508" t="s">
        <v>278</v>
      </c>
      <c r="P142" s="1003">
        <f>F184</f>
        <v>10.42</v>
      </c>
      <c r="Q142" s="1109">
        <f>G184</f>
        <v>10</v>
      </c>
      <c r="R142" s="11"/>
      <c r="S142" s="544" t="s">
        <v>444</v>
      </c>
      <c r="T142" s="1085">
        <f>U142/1000/0.04</f>
        <v>2.4750000000000001</v>
      </c>
      <c r="U142" s="1053">
        <f>G185</f>
        <v>99</v>
      </c>
      <c r="V142" s="11"/>
      <c r="W142" s="11"/>
      <c r="X142" s="11"/>
      <c r="Y142" s="91"/>
      <c r="Z142" s="169"/>
      <c r="AC142" s="1186"/>
      <c r="AD142" s="1185"/>
      <c r="AE142" s="175"/>
      <c r="AJ142" s="175"/>
      <c r="AK142" s="175"/>
      <c r="AL142" s="175"/>
      <c r="AM142" s="175"/>
      <c r="AU142" s="175"/>
      <c r="AV142" s="173"/>
      <c r="AW142" s="11"/>
      <c r="AX142" s="11"/>
      <c r="AY142" s="11"/>
    </row>
    <row r="143" spans="2:51" ht="15.75" customHeight="1" thickBot="1">
      <c r="B143" s="870" t="s">
        <v>2</v>
      </c>
      <c r="C143" s="871" t="s">
        <v>3</v>
      </c>
      <c r="D143" s="872" t="s">
        <v>4</v>
      </c>
      <c r="E143" s="107" t="s">
        <v>79</v>
      </c>
      <c r="F143" s="88"/>
      <c r="G143" s="88"/>
      <c r="H143" s="88"/>
      <c r="I143" s="88"/>
      <c r="J143" s="88"/>
      <c r="K143" s="88"/>
      <c r="L143" s="88"/>
      <c r="M143" s="69"/>
      <c r="O143" s="1630" t="s">
        <v>103</v>
      </c>
      <c r="P143" s="992">
        <f>F179+I183</f>
        <v>7</v>
      </c>
      <c r="Q143" s="1109">
        <f>G179+J183</f>
        <v>7</v>
      </c>
      <c r="R143" s="11"/>
      <c r="S143" s="1055" t="s">
        <v>424</v>
      </c>
      <c r="T143" s="1086">
        <f>SUM(T141:T142)</f>
        <v>2.5750000000000002</v>
      </c>
      <c r="U143" s="1087">
        <f>SUM(U141:U142)</f>
        <v>103</v>
      </c>
      <c r="V143" s="11"/>
      <c r="W143" s="11"/>
      <c r="X143" s="11"/>
      <c r="Y143" s="91"/>
      <c r="Z143" s="169"/>
      <c r="AC143" s="1186"/>
      <c r="AD143" s="1185"/>
      <c r="AE143" s="175"/>
      <c r="AJ143" s="175"/>
      <c r="AK143" s="175"/>
      <c r="AL143" s="175"/>
      <c r="AM143" s="175"/>
      <c r="AU143" s="174"/>
      <c r="AV143" s="173"/>
      <c r="AW143" s="11"/>
      <c r="AX143" s="11"/>
      <c r="AY143" s="11"/>
    </row>
    <row r="144" spans="2:51" ht="18" customHeight="1" thickBot="1">
      <c r="B144" s="873" t="s">
        <v>5</v>
      </c>
      <c r="C144" s="156"/>
      <c r="D144" s="874" t="s">
        <v>80</v>
      </c>
      <c r="E144" s="74"/>
      <c r="F144" s="38"/>
      <c r="G144" s="38"/>
      <c r="H144" s="38"/>
      <c r="I144" s="38"/>
      <c r="J144" s="38"/>
      <c r="K144" s="38"/>
      <c r="L144" s="38"/>
      <c r="M144" s="94"/>
      <c r="O144" s="1021" t="s">
        <v>411</v>
      </c>
      <c r="P144" s="1069">
        <f>T143</f>
        <v>2.5750000000000002</v>
      </c>
      <c r="Q144" s="1640">
        <f>G185+M176</f>
        <v>103</v>
      </c>
      <c r="R144" s="38"/>
      <c r="S144" s="38"/>
      <c r="T144" s="38"/>
      <c r="U144" s="38"/>
      <c r="V144" s="38"/>
      <c r="W144" s="38"/>
      <c r="X144" s="38"/>
      <c r="Y144" s="94"/>
      <c r="AC144" s="11"/>
      <c r="AD144" s="1185"/>
      <c r="AE144" s="175"/>
      <c r="AJ144" s="175"/>
      <c r="AK144" s="175"/>
      <c r="AL144" s="175"/>
      <c r="AM144" s="175"/>
      <c r="AU144" s="424"/>
      <c r="AV144" s="175"/>
      <c r="AW144" s="11"/>
      <c r="AX144" s="11"/>
      <c r="AY144" s="11"/>
    </row>
    <row r="145" spans="2:51" ht="15" customHeight="1" thickBot="1">
      <c r="B145" s="1587" t="s">
        <v>223</v>
      </c>
      <c r="C145" s="875"/>
      <c r="D145" s="876"/>
      <c r="E145" s="703" t="s">
        <v>328</v>
      </c>
      <c r="F145" s="239"/>
      <c r="G145" s="613"/>
      <c r="H145" s="199" t="s">
        <v>199</v>
      </c>
      <c r="I145" s="198"/>
      <c r="J145" s="201" t="s">
        <v>141</v>
      </c>
      <c r="K145" s="198"/>
      <c r="L145" s="198"/>
      <c r="M145" s="181"/>
      <c r="O145" s="1072" t="s">
        <v>224</v>
      </c>
      <c r="P145" s="1088"/>
      <c r="Q145" s="1088"/>
      <c r="R145" s="97"/>
      <c r="Z145" s="244"/>
      <c r="AB145" s="176"/>
      <c r="AC145" s="11"/>
      <c r="AD145" s="1189"/>
      <c r="AE145" s="175"/>
      <c r="AJ145" s="175"/>
      <c r="AK145" s="175"/>
      <c r="AL145" s="175"/>
      <c r="AM145" s="175"/>
      <c r="AU145" s="174"/>
      <c r="AV145" s="175"/>
      <c r="AW145" s="11"/>
      <c r="AX145" s="11"/>
      <c r="AY145" s="11"/>
    </row>
    <row r="146" spans="2:51" ht="15.75" customHeight="1" thickBot="1">
      <c r="B146" s="877" t="s">
        <v>329</v>
      </c>
      <c r="C146" s="1194" t="s">
        <v>330</v>
      </c>
      <c r="D146" s="878">
        <v>250</v>
      </c>
      <c r="E146" s="539" t="s">
        <v>148</v>
      </c>
      <c r="F146" s="118" t="s">
        <v>149</v>
      </c>
      <c r="G146" s="233" t="s">
        <v>150</v>
      </c>
      <c r="H146" s="275" t="s">
        <v>148</v>
      </c>
      <c r="I146" s="268" t="s">
        <v>149</v>
      </c>
      <c r="J146" s="269" t="s">
        <v>150</v>
      </c>
      <c r="K146" s="306" t="s">
        <v>148</v>
      </c>
      <c r="L146" s="268" t="s">
        <v>149</v>
      </c>
      <c r="M146" s="269" t="s">
        <v>150</v>
      </c>
      <c r="O146" s="972" t="s">
        <v>148</v>
      </c>
      <c r="P146" s="998" t="s">
        <v>149</v>
      </c>
      <c r="Q146" s="999" t="s">
        <v>150</v>
      </c>
      <c r="R146" s="88"/>
      <c r="S146" s="975" t="s">
        <v>148</v>
      </c>
      <c r="T146" s="975" t="s">
        <v>149</v>
      </c>
      <c r="U146" s="976" t="s">
        <v>150</v>
      </c>
      <c r="V146" s="88"/>
      <c r="W146" s="975" t="s">
        <v>148</v>
      </c>
      <c r="X146" s="975" t="s">
        <v>149</v>
      </c>
      <c r="Y146" s="976" t="s">
        <v>150</v>
      </c>
      <c r="Z146" s="175"/>
      <c r="AB146" s="176"/>
      <c r="AC146" s="1185"/>
      <c r="AD146" s="1185"/>
      <c r="AE146" s="1184"/>
      <c r="AJ146" s="175"/>
      <c r="AK146" s="175"/>
      <c r="AL146" s="175"/>
      <c r="AM146" s="175"/>
      <c r="AU146" s="174"/>
      <c r="AV146" s="175"/>
    </row>
    <row r="147" spans="2:51" ht="14.25" customHeight="1">
      <c r="B147" s="498" t="s">
        <v>181</v>
      </c>
      <c r="C147" s="1100" t="s">
        <v>390</v>
      </c>
      <c r="D147" s="599" t="s">
        <v>392</v>
      </c>
      <c r="E147" s="541" t="s">
        <v>336</v>
      </c>
      <c r="F147" s="677">
        <v>48.3</v>
      </c>
      <c r="G147" s="887">
        <v>31.5</v>
      </c>
      <c r="H147" s="122" t="s">
        <v>389</v>
      </c>
      <c r="I147" s="912">
        <v>13.7</v>
      </c>
      <c r="J147" s="916">
        <v>11.25</v>
      </c>
      <c r="K147" s="209" t="s">
        <v>99</v>
      </c>
      <c r="L147" s="210">
        <v>1.7</v>
      </c>
      <c r="M147" s="219">
        <v>1.7</v>
      </c>
      <c r="O147" s="977" t="s">
        <v>259</v>
      </c>
      <c r="P147" s="978">
        <f>D202</f>
        <v>50</v>
      </c>
      <c r="Q147" s="1109">
        <f>D202</f>
        <v>50</v>
      </c>
      <c r="R147" s="11"/>
      <c r="S147" s="479" t="s">
        <v>103</v>
      </c>
      <c r="T147" s="983">
        <f>F200+I199+L202</f>
        <v>6.31</v>
      </c>
      <c r="U147" s="1109">
        <f>G200+J199+M202</f>
        <v>6.31</v>
      </c>
      <c r="V147" s="11"/>
      <c r="W147" s="1196" t="s">
        <v>409</v>
      </c>
      <c r="X147" s="164"/>
      <c r="Y147" s="167"/>
      <c r="Z147" s="390"/>
      <c r="AB147" s="176"/>
      <c r="AC147" s="11"/>
      <c r="AD147" s="1190"/>
      <c r="AE147" s="175"/>
      <c r="AJ147" s="175"/>
      <c r="AK147" s="175"/>
      <c r="AL147" s="175"/>
      <c r="AM147" s="175"/>
      <c r="AU147" s="193"/>
      <c r="AV147" s="175"/>
    </row>
    <row r="148" spans="2:51" ht="15.75" customHeight="1">
      <c r="B148" s="274" t="s">
        <v>331</v>
      </c>
      <c r="C148" s="1100" t="s">
        <v>186</v>
      </c>
      <c r="D148" s="888" t="s">
        <v>379</v>
      </c>
      <c r="E148" s="482" t="s">
        <v>125</v>
      </c>
      <c r="F148" s="505">
        <v>66.75</v>
      </c>
      <c r="G148" s="523">
        <v>50</v>
      </c>
      <c r="H148" s="482" t="s">
        <v>384</v>
      </c>
      <c r="I148" s="505">
        <v>93</v>
      </c>
      <c r="J148" s="913">
        <v>52.15</v>
      </c>
      <c r="K148" s="525" t="s">
        <v>102</v>
      </c>
      <c r="L148" s="470">
        <v>16.440000000000001</v>
      </c>
      <c r="M148" s="473">
        <v>16.440000000000001</v>
      </c>
      <c r="O148" s="982" t="s">
        <v>258</v>
      </c>
      <c r="P148" s="983">
        <f>F216+D201+I217</f>
        <v>90.5</v>
      </c>
      <c r="Q148" s="1113">
        <f>G216+D201+J217</f>
        <v>90.5</v>
      </c>
      <c r="R148" s="11"/>
      <c r="S148" s="479" t="s">
        <v>112</v>
      </c>
      <c r="T148" s="983">
        <f>I215+L199+L203</f>
        <v>10.030000000000001</v>
      </c>
      <c r="U148" s="1109">
        <f>M199+M203+J215</f>
        <v>10.030000000000001</v>
      </c>
      <c r="V148" s="11"/>
      <c r="W148" s="717" t="s">
        <v>133</v>
      </c>
      <c r="X148" s="983">
        <f>L208</f>
        <v>4</v>
      </c>
      <c r="Y148" s="1128">
        <f>M208</f>
        <v>4</v>
      </c>
      <c r="Z148" s="175"/>
      <c r="AB148" s="176"/>
      <c r="AC148" s="1185"/>
      <c r="AD148" s="1185"/>
      <c r="AE148" s="1187"/>
      <c r="AJ148" s="175"/>
      <c r="AK148" s="175"/>
      <c r="AL148" s="175"/>
      <c r="AM148" s="175"/>
      <c r="AU148" s="175"/>
      <c r="AV148" s="175"/>
    </row>
    <row r="149" spans="2:51" ht="18" customHeight="1">
      <c r="B149" s="277" t="s">
        <v>145</v>
      </c>
      <c r="C149" s="879" t="s">
        <v>332</v>
      </c>
      <c r="D149" s="889"/>
      <c r="E149" s="508" t="s">
        <v>127</v>
      </c>
      <c r="F149" s="505">
        <v>12.5</v>
      </c>
      <c r="G149" s="523">
        <v>10</v>
      </c>
      <c r="H149" s="351" t="s">
        <v>98</v>
      </c>
      <c r="I149" s="505">
        <v>15.2</v>
      </c>
      <c r="J149" s="913">
        <v>15.2</v>
      </c>
      <c r="K149" s="525" t="s">
        <v>86</v>
      </c>
      <c r="L149" s="470">
        <v>2.58</v>
      </c>
      <c r="M149" s="473">
        <v>2.58</v>
      </c>
      <c r="O149" s="982" t="s">
        <v>99</v>
      </c>
      <c r="P149" s="983">
        <f>I201+L207</f>
        <v>22.25</v>
      </c>
      <c r="Q149" s="1109">
        <f>J201+M207</f>
        <v>22.25</v>
      </c>
      <c r="R149" s="11"/>
      <c r="S149" s="986" t="s">
        <v>411</v>
      </c>
      <c r="T149" s="1089">
        <f>U149/1000/0.04</f>
        <v>0.13749999999999998</v>
      </c>
      <c r="U149" s="1114">
        <f>J200</f>
        <v>5.5</v>
      </c>
      <c r="V149" s="11"/>
      <c r="W149" s="985" t="s">
        <v>109</v>
      </c>
      <c r="X149" s="983">
        <f>F217+L201+F199</f>
        <v>33.07</v>
      </c>
      <c r="Y149" s="1129">
        <f>G199+G217+M201</f>
        <v>26.66</v>
      </c>
      <c r="Z149" s="175"/>
      <c r="AB149" s="176"/>
      <c r="AC149" s="1185"/>
      <c r="AD149" s="1185"/>
      <c r="AE149" s="175"/>
      <c r="AJ149" s="175"/>
      <c r="AK149" s="175"/>
      <c r="AL149" s="175"/>
      <c r="AM149" s="175"/>
      <c r="AU149" s="169"/>
      <c r="AV149" s="169"/>
    </row>
    <row r="150" spans="2:51" ht="16.5" customHeight="1">
      <c r="B150" s="277" t="s">
        <v>9</v>
      </c>
      <c r="C150" s="879" t="s">
        <v>228</v>
      </c>
      <c r="D150" s="889">
        <v>200</v>
      </c>
      <c r="E150" s="508" t="s">
        <v>129</v>
      </c>
      <c r="F150" s="505">
        <v>12</v>
      </c>
      <c r="G150" s="523">
        <v>10</v>
      </c>
      <c r="H150" s="351" t="s">
        <v>101</v>
      </c>
      <c r="I150" s="505">
        <v>18</v>
      </c>
      <c r="J150" s="913">
        <v>18</v>
      </c>
      <c r="K150" s="483" t="s">
        <v>120</v>
      </c>
      <c r="L150" s="505">
        <v>2.15</v>
      </c>
      <c r="M150" s="506">
        <v>2.15</v>
      </c>
      <c r="O150" s="508" t="s">
        <v>61</v>
      </c>
      <c r="P150" s="983">
        <f>F197+L200</f>
        <v>236.89</v>
      </c>
      <c r="Q150" s="1109">
        <f>G197+M200</f>
        <v>177.6</v>
      </c>
      <c r="R150" s="11"/>
      <c r="S150" s="479" t="s">
        <v>67</v>
      </c>
      <c r="T150" s="983">
        <f>I208+L216</f>
        <v>19</v>
      </c>
      <c r="U150" s="1122">
        <f>J208+M216</f>
        <v>19</v>
      </c>
      <c r="V150" s="11"/>
      <c r="W150" s="985" t="s">
        <v>88</v>
      </c>
      <c r="X150" s="983">
        <f>F198</f>
        <v>12.5</v>
      </c>
      <c r="Y150" s="1128">
        <f>G198</f>
        <v>10</v>
      </c>
      <c r="Z150" s="175"/>
      <c r="AB150" s="176"/>
      <c r="AC150" s="1184"/>
      <c r="AD150" s="1185"/>
      <c r="AE150" s="1184"/>
      <c r="AJ150" s="175"/>
      <c r="AK150" s="175"/>
      <c r="AL150" s="175"/>
      <c r="AM150" s="175"/>
      <c r="AU150" s="169"/>
      <c r="AV150" s="169"/>
    </row>
    <row r="151" spans="2:51" ht="15" customHeight="1">
      <c r="B151" s="373" t="s">
        <v>10</v>
      </c>
      <c r="C151" s="359" t="s">
        <v>11</v>
      </c>
      <c r="D151" s="602">
        <v>40</v>
      </c>
      <c r="E151" s="508" t="s">
        <v>103</v>
      </c>
      <c r="F151" s="558">
        <v>5</v>
      </c>
      <c r="G151" s="523">
        <v>5</v>
      </c>
      <c r="H151" s="351" t="s">
        <v>136</v>
      </c>
      <c r="I151" s="505">
        <v>36</v>
      </c>
      <c r="J151" s="913">
        <v>30</v>
      </c>
      <c r="K151" s="525" t="s">
        <v>128</v>
      </c>
      <c r="L151" s="471">
        <v>1.3</v>
      </c>
      <c r="M151" s="474">
        <v>1.08</v>
      </c>
      <c r="O151" s="977" t="s">
        <v>260</v>
      </c>
      <c r="P151" s="988">
        <f>X152</f>
        <v>165.29</v>
      </c>
      <c r="Q151" s="1114">
        <f>Y152</f>
        <v>150.66</v>
      </c>
      <c r="R151" s="11"/>
      <c r="S151" s="479" t="s">
        <v>69</v>
      </c>
      <c r="T151" s="983">
        <f>L214</f>
        <v>1.1000000000000001</v>
      </c>
      <c r="U151" s="1109">
        <f>M214</f>
        <v>1.1000000000000001</v>
      </c>
      <c r="V151" s="11"/>
      <c r="W151" s="985" t="s">
        <v>255</v>
      </c>
      <c r="X151" s="1003">
        <f>F207+F208</f>
        <v>115.72</v>
      </c>
      <c r="Y151" s="1136">
        <f>G207+G208</f>
        <v>110</v>
      </c>
      <c r="Z151" s="175"/>
      <c r="AB151" s="176"/>
      <c r="AC151" s="1185"/>
      <c r="AD151" s="1185"/>
      <c r="AE151" s="175"/>
      <c r="AJ151" s="169"/>
      <c r="AK151" s="175"/>
      <c r="AL151" s="175"/>
      <c r="AM151" s="175"/>
      <c r="AU151" s="176"/>
      <c r="AV151" s="176"/>
    </row>
    <row r="152" spans="2:51" ht="17.25" customHeight="1">
      <c r="B152" s="373" t="s">
        <v>10</v>
      </c>
      <c r="C152" s="359" t="s">
        <v>15</v>
      </c>
      <c r="D152" s="602">
        <v>40</v>
      </c>
      <c r="E152" s="550" t="s">
        <v>105</v>
      </c>
      <c r="F152" s="505">
        <v>1</v>
      </c>
      <c r="G152" s="523">
        <v>1</v>
      </c>
      <c r="H152" s="512" t="s">
        <v>103</v>
      </c>
      <c r="I152" s="546">
        <v>4.7</v>
      </c>
      <c r="J152" s="914">
        <v>4.7</v>
      </c>
      <c r="K152" s="525" t="s">
        <v>89</v>
      </c>
      <c r="L152" s="470">
        <v>1.67</v>
      </c>
      <c r="M152" s="527">
        <v>1.67</v>
      </c>
      <c r="O152" s="1035" t="s">
        <v>170</v>
      </c>
      <c r="P152" s="1003">
        <f>I207</f>
        <v>20</v>
      </c>
      <c r="Q152" s="1109">
        <f>J207</f>
        <v>20</v>
      </c>
      <c r="R152" s="11"/>
      <c r="S152" s="479" t="s">
        <v>71</v>
      </c>
      <c r="T152" s="983">
        <f>F201+I202+L211</f>
        <v>2.06</v>
      </c>
      <c r="U152" s="1109">
        <f>G201+J202+M211</f>
        <v>2.06</v>
      </c>
      <c r="V152" s="11"/>
      <c r="W152" s="993" t="s">
        <v>414</v>
      </c>
      <c r="X152" s="1005">
        <f>SUM(X148:X151)</f>
        <v>165.29</v>
      </c>
      <c r="Y152" s="995">
        <f>SUM(Y148:Y151)</f>
        <v>150.66</v>
      </c>
      <c r="Z152" s="413">
        <f>F198+F199+F207+F208+F217+L201+L208</f>
        <v>165.29</v>
      </c>
      <c r="AA152" s="1133">
        <f>G198+G199+G207+G208+G217+M201+M208</f>
        <v>150.66</v>
      </c>
      <c r="AB152" s="414"/>
      <c r="AC152" s="11"/>
      <c r="AD152" s="1184"/>
      <c r="AE152" s="1184"/>
      <c r="AJ152" s="173"/>
      <c r="AK152" s="175"/>
      <c r="AL152" s="175"/>
      <c r="AM152" s="175"/>
      <c r="AU152" s="176"/>
      <c r="AV152" s="425"/>
    </row>
    <row r="153" spans="2:51" ht="18.75" customHeight="1" thickBot="1">
      <c r="B153" s="172"/>
      <c r="C153" s="880"/>
      <c r="D153" s="446"/>
      <c r="E153" s="550" t="s">
        <v>106</v>
      </c>
      <c r="F153" s="505">
        <v>0.01</v>
      </c>
      <c r="G153" s="523">
        <v>0.01</v>
      </c>
      <c r="H153" s="351" t="s">
        <v>99</v>
      </c>
      <c r="I153" s="505">
        <v>6.4</v>
      </c>
      <c r="J153" s="915">
        <v>6.4</v>
      </c>
      <c r="K153" s="525" t="s">
        <v>88</v>
      </c>
      <c r="L153" s="513">
        <v>8.5500000000000007</v>
      </c>
      <c r="M153" s="668">
        <v>6.84</v>
      </c>
      <c r="O153" s="1090" t="s">
        <v>313</v>
      </c>
      <c r="P153" s="983">
        <f>L198</f>
        <v>104.1</v>
      </c>
      <c r="Q153" s="1109">
        <f>M198</f>
        <v>88.55</v>
      </c>
      <c r="R153" s="11"/>
      <c r="S153" s="479" t="s">
        <v>416</v>
      </c>
      <c r="T153" s="1089">
        <f>F202+L210</f>
        <v>1.0800000000000001E-2</v>
      </c>
      <c r="U153" s="1207">
        <f>G202+M210</f>
        <v>1.0800000000000001E-2</v>
      </c>
      <c r="V153" s="11"/>
      <c r="W153" s="11"/>
      <c r="X153" s="11"/>
      <c r="Y153" s="91"/>
      <c r="Z153" s="753"/>
      <c r="AB153" s="205"/>
      <c r="AC153" s="1184"/>
      <c r="AD153" s="1184"/>
      <c r="AE153" s="1184"/>
      <c r="AJ153" s="175"/>
      <c r="AK153" s="175"/>
      <c r="AL153" s="175"/>
      <c r="AM153" s="175"/>
      <c r="AU153" s="175"/>
      <c r="AV153" s="175"/>
    </row>
    <row r="154" spans="2:51" ht="15.75" customHeight="1" thickBot="1">
      <c r="B154" s="486"/>
      <c r="C154" s="881" t="s">
        <v>234</v>
      </c>
      <c r="D154" s="882"/>
      <c r="E154" s="510" t="s">
        <v>102</v>
      </c>
      <c r="F154" s="685">
        <v>187.5</v>
      </c>
      <c r="G154" s="689"/>
      <c r="H154" s="351" t="s">
        <v>112</v>
      </c>
      <c r="I154" s="505">
        <v>4.7</v>
      </c>
      <c r="J154" s="913">
        <v>4.7</v>
      </c>
      <c r="K154" s="525" t="s">
        <v>71</v>
      </c>
      <c r="L154" s="472">
        <v>0.25</v>
      </c>
      <c r="M154" s="475">
        <v>0.25</v>
      </c>
      <c r="O154" s="982" t="s">
        <v>418</v>
      </c>
      <c r="P154" s="983">
        <f>F214</f>
        <v>73.900000000000006</v>
      </c>
      <c r="Q154" s="1109">
        <f>G214</f>
        <v>51.1</v>
      </c>
      <c r="R154" s="11"/>
      <c r="S154" s="483" t="s">
        <v>445</v>
      </c>
      <c r="T154" s="311">
        <f>I209</f>
        <v>0.2</v>
      </c>
      <c r="U154" s="1111">
        <f>J209</f>
        <v>0.2</v>
      </c>
      <c r="V154" s="11"/>
      <c r="W154" s="264"/>
      <c r="X154" s="175"/>
      <c r="Y154" s="1208"/>
      <c r="Z154" s="965"/>
      <c r="AB154" s="205"/>
      <c r="AD154" s="1184"/>
      <c r="AE154" s="1184"/>
      <c r="AJ154" s="175"/>
      <c r="AK154" s="175"/>
      <c r="AL154" s="175"/>
      <c r="AM154" s="175"/>
      <c r="AU154" s="175"/>
      <c r="AV154" s="180"/>
    </row>
    <row r="155" spans="2:51" ht="18" customHeight="1" thickBot="1">
      <c r="B155" s="883" t="s">
        <v>19</v>
      </c>
      <c r="C155" s="884" t="s">
        <v>114</v>
      </c>
      <c r="D155" s="885">
        <v>200</v>
      </c>
      <c r="E155" s="351" t="s">
        <v>303</v>
      </c>
      <c r="F155" s="471">
        <v>2</v>
      </c>
      <c r="G155" s="927">
        <v>2</v>
      </c>
      <c r="H155" s="925" t="s">
        <v>393</v>
      </c>
      <c r="I155" s="41"/>
      <c r="J155" s="926"/>
      <c r="K155" s="929" t="s">
        <v>106</v>
      </c>
      <c r="L155" s="505">
        <v>2.0999999999999999E-3</v>
      </c>
      <c r="M155" s="506">
        <v>2.0999999999999999E-3</v>
      </c>
      <c r="O155" s="982" t="s">
        <v>78</v>
      </c>
      <c r="P155" s="1003">
        <f>F215+I198</f>
        <v>37.950000000000003</v>
      </c>
      <c r="Q155" s="1114">
        <f>G215+J198</f>
        <v>37.950000000000003</v>
      </c>
      <c r="R155" s="11"/>
      <c r="S155" s="483" t="s">
        <v>138</v>
      </c>
      <c r="T155" s="983">
        <f>I214+L204</f>
        <v>9.24</v>
      </c>
      <c r="U155" s="1109">
        <f>M204+J214</f>
        <v>9.24</v>
      </c>
      <c r="V155" s="11"/>
      <c r="W155" s="175"/>
      <c r="X155" s="1205"/>
      <c r="Y155" s="1209"/>
      <c r="Z155" s="236"/>
      <c r="AB155" s="175"/>
      <c r="AC155" s="175"/>
      <c r="AD155" s="175"/>
      <c r="AE155" s="175"/>
      <c r="AJ155" s="169"/>
      <c r="AK155" s="175"/>
      <c r="AL155" s="175"/>
      <c r="AM155" s="175"/>
      <c r="AU155" s="168"/>
      <c r="AV155" s="175"/>
    </row>
    <row r="156" spans="2:51" ht="16.5" customHeight="1" thickBot="1">
      <c r="B156" s="837" t="s">
        <v>552</v>
      </c>
      <c r="C156" s="1195" t="s">
        <v>237</v>
      </c>
      <c r="D156" s="603">
        <v>60</v>
      </c>
      <c r="E156" s="74"/>
      <c r="F156" s="38"/>
      <c r="G156" s="38"/>
      <c r="H156" s="539" t="s">
        <v>148</v>
      </c>
      <c r="I156" s="118" t="s">
        <v>149</v>
      </c>
      <c r="J156" s="233" t="s">
        <v>150</v>
      </c>
      <c r="K156" s="220" t="s">
        <v>188</v>
      </c>
      <c r="L156" s="782">
        <v>2</v>
      </c>
      <c r="M156" s="576">
        <v>2</v>
      </c>
      <c r="O156" s="1045" t="s">
        <v>87</v>
      </c>
      <c r="P156" s="1022">
        <f>L206</f>
        <v>10</v>
      </c>
      <c r="Q156" s="1132">
        <f>M206</f>
        <v>10</v>
      </c>
      <c r="R156" s="38"/>
      <c r="S156" s="38"/>
      <c r="T156" s="38"/>
      <c r="U156" s="38"/>
      <c r="V156" s="38"/>
      <c r="W156" s="1727"/>
      <c r="X156" s="1728"/>
      <c r="Y156" s="1211"/>
      <c r="Z156" s="236"/>
      <c r="AB156" s="175"/>
      <c r="AC156" s="175"/>
      <c r="AD156" s="175"/>
      <c r="AE156" s="175"/>
      <c r="AF156" s="7"/>
      <c r="AG156" s="7"/>
      <c r="AH156" s="7"/>
      <c r="AI156" s="7"/>
      <c r="AJ156" s="169"/>
      <c r="AK156" s="175"/>
      <c r="AL156" s="175"/>
      <c r="AM156" s="175"/>
      <c r="AU156" s="175"/>
      <c r="AV156" s="175"/>
    </row>
    <row r="157" spans="2:51" ht="14.25" customHeight="1" thickBot="1">
      <c r="B157" s="480" t="s">
        <v>13</v>
      </c>
      <c r="C157" s="359" t="s">
        <v>209</v>
      </c>
      <c r="D157" s="602">
        <v>95</v>
      </c>
      <c r="E157" s="679" t="s">
        <v>337</v>
      </c>
      <c r="F157" s="680"/>
      <c r="G157" s="928"/>
      <c r="H157" s="931" t="s">
        <v>381</v>
      </c>
      <c r="I157" s="932"/>
      <c r="J157" s="933"/>
      <c r="K157" s="468"/>
      <c r="L157" s="468"/>
      <c r="M157" s="374"/>
      <c r="R157" s="38"/>
      <c r="S157" s="38"/>
      <c r="T157" s="38"/>
      <c r="U157" s="38"/>
      <c r="V157" s="38"/>
      <c r="W157" s="446"/>
      <c r="X157" s="1210"/>
      <c r="Y157" s="1211"/>
      <c r="Z157" s="236"/>
      <c r="AB157" s="175"/>
      <c r="AC157" s="392"/>
      <c r="AD157" s="214"/>
      <c r="AE157" s="175"/>
      <c r="AF157" s="1201"/>
      <c r="AG157" s="1184"/>
      <c r="AH157" s="1201"/>
      <c r="AI157" s="1184"/>
      <c r="AJ157" s="1184"/>
      <c r="AK157" s="175"/>
      <c r="AL157" s="175"/>
      <c r="AM157" s="175"/>
      <c r="AU157" s="175"/>
      <c r="AV157" s="175"/>
    </row>
    <row r="158" spans="2:51" ht="17.25" customHeight="1" thickBot="1">
      <c r="B158" s="171"/>
      <c r="C158" s="886"/>
      <c r="D158" s="170"/>
      <c r="E158" s="644" t="s">
        <v>148</v>
      </c>
      <c r="F158" s="123" t="s">
        <v>149</v>
      </c>
      <c r="G158" s="229" t="s">
        <v>150</v>
      </c>
      <c r="H158" s="625" t="s">
        <v>99</v>
      </c>
      <c r="I158" s="293">
        <v>35</v>
      </c>
      <c r="J158" s="698">
        <v>35</v>
      </c>
      <c r="K158" s="930" t="s">
        <v>221</v>
      </c>
      <c r="L158" s="38"/>
      <c r="M158" s="94"/>
      <c r="O158" s="1023" t="s">
        <v>446</v>
      </c>
      <c r="P158" s="88"/>
      <c r="Q158" s="88"/>
      <c r="R158" s="88"/>
      <c r="S158" s="88"/>
      <c r="T158" s="88"/>
      <c r="U158" s="88"/>
      <c r="V158" s="88"/>
      <c r="W158" s="975" t="s">
        <v>148</v>
      </c>
      <c r="X158" s="1027" t="s">
        <v>149</v>
      </c>
      <c r="Y158" s="1028" t="s">
        <v>150</v>
      </c>
      <c r="Z158" s="193"/>
      <c r="AB158" s="173"/>
      <c r="AC158" s="1184"/>
      <c r="AF158" s="1185"/>
      <c r="AG158" s="11"/>
      <c r="AH158" s="1184"/>
      <c r="AI158" s="1184"/>
      <c r="AJ158" s="1189"/>
      <c r="AK158" s="175"/>
      <c r="AL158" s="175"/>
      <c r="AM158" s="175"/>
      <c r="AU158" s="175"/>
      <c r="AV158" s="175"/>
    </row>
    <row r="159" spans="2:51" ht="15" customHeight="1" thickBot="1">
      <c r="B159" s="80"/>
      <c r="C159" s="569"/>
      <c r="D159" s="11"/>
      <c r="E159" s="122" t="s">
        <v>139</v>
      </c>
      <c r="F159" s="561">
        <v>117.34</v>
      </c>
      <c r="G159" s="562">
        <v>88</v>
      </c>
      <c r="H159" s="355" t="s">
        <v>369</v>
      </c>
      <c r="I159" s="558">
        <v>2</v>
      </c>
      <c r="J159" s="524">
        <v>2</v>
      </c>
      <c r="K159" s="604" t="s">
        <v>148</v>
      </c>
      <c r="L159" s="123" t="s">
        <v>149</v>
      </c>
      <c r="M159" s="229" t="s">
        <v>150</v>
      </c>
      <c r="O159" s="1025" t="s">
        <v>148</v>
      </c>
      <c r="P159" s="1026" t="s">
        <v>149</v>
      </c>
      <c r="Q159" s="974" t="s">
        <v>150</v>
      </c>
      <c r="R159" s="88"/>
      <c r="S159" s="975" t="s">
        <v>148</v>
      </c>
      <c r="T159" s="975" t="s">
        <v>149</v>
      </c>
      <c r="U159" s="976" t="s">
        <v>150</v>
      </c>
      <c r="V159" s="88"/>
      <c r="W159" s="1030" t="s">
        <v>409</v>
      </c>
      <c r="X159" s="165"/>
      <c r="Y159" s="166"/>
      <c r="Z159" s="193"/>
      <c r="AC159" s="1184"/>
      <c r="AF159" s="1185"/>
      <c r="AG159" s="1184"/>
      <c r="AH159" s="1184"/>
      <c r="AI159" s="1184"/>
      <c r="AJ159" s="1189"/>
      <c r="AK159" s="175"/>
      <c r="AL159" s="175"/>
      <c r="AM159" s="175"/>
      <c r="AU159" s="175"/>
      <c r="AV159" s="175"/>
    </row>
    <row r="160" spans="2:51" ht="12.75" customHeight="1">
      <c r="B160" s="80"/>
      <c r="C160" s="569"/>
      <c r="D160" s="11"/>
      <c r="E160" s="508" t="s">
        <v>101</v>
      </c>
      <c r="F160" s="546">
        <v>16</v>
      </c>
      <c r="G160" s="520">
        <v>15</v>
      </c>
      <c r="H160" s="355" t="s">
        <v>370</v>
      </c>
      <c r="I160" s="558">
        <v>1.2</v>
      </c>
      <c r="J160" s="524">
        <v>1.2</v>
      </c>
      <c r="K160" s="212" t="s">
        <v>118</v>
      </c>
      <c r="L160" s="210">
        <v>1.1000000000000001</v>
      </c>
      <c r="M160" s="219">
        <v>1.1000000000000001</v>
      </c>
      <c r="O160" s="280" t="s">
        <v>259</v>
      </c>
      <c r="P160" s="1077">
        <f>D236</f>
        <v>50</v>
      </c>
      <c r="Q160" s="1109">
        <f>D236</f>
        <v>50</v>
      </c>
      <c r="R160" s="11"/>
      <c r="S160" s="1000" t="s">
        <v>103</v>
      </c>
      <c r="T160" s="978">
        <f>F236+I238</f>
        <v>15</v>
      </c>
      <c r="U160" s="1109">
        <f>G236+J238</f>
        <v>15</v>
      </c>
      <c r="V160" s="11"/>
      <c r="W160" s="717" t="s">
        <v>133</v>
      </c>
      <c r="X160" s="983">
        <f>F237</f>
        <v>1.5</v>
      </c>
      <c r="Y160" s="1128">
        <f>G237</f>
        <v>1.5</v>
      </c>
      <c r="Z160" s="193"/>
      <c r="AB160" s="3"/>
      <c r="AC160" s="1186"/>
      <c r="AF160" s="1185"/>
      <c r="AG160" s="11"/>
      <c r="AH160" s="1184"/>
      <c r="AI160" s="1184"/>
      <c r="AJ160" s="1189"/>
      <c r="AK160" s="175"/>
      <c r="AL160" s="175"/>
      <c r="AM160" s="175"/>
      <c r="AU160" s="175"/>
      <c r="AV160" s="175"/>
    </row>
    <row r="161" spans="2:48" ht="12.75" customHeight="1">
      <c r="B161" s="80"/>
      <c r="C161" s="569"/>
      <c r="D161" s="11"/>
      <c r="E161" s="510" t="s">
        <v>146</v>
      </c>
      <c r="F161" s="546">
        <v>3</v>
      </c>
      <c r="G161" s="623">
        <v>3</v>
      </c>
      <c r="H161" s="355" t="s">
        <v>101</v>
      </c>
      <c r="I161" s="558">
        <v>15</v>
      </c>
      <c r="J161" s="524">
        <v>15</v>
      </c>
      <c r="K161" s="375" t="s">
        <v>102</v>
      </c>
      <c r="L161" s="470">
        <v>66</v>
      </c>
      <c r="M161" s="473"/>
      <c r="O161" s="982" t="s">
        <v>258</v>
      </c>
      <c r="P161" s="983">
        <f>F246+I249+D235</f>
        <v>94</v>
      </c>
      <c r="Q161" s="1113">
        <f>D235+G246+J249</f>
        <v>94</v>
      </c>
      <c r="R161" s="11"/>
      <c r="S161" s="479" t="s">
        <v>112</v>
      </c>
      <c r="T161" s="983">
        <f>I247</f>
        <v>4.2</v>
      </c>
      <c r="U161" s="1109">
        <f>J247</f>
        <v>4.2</v>
      </c>
      <c r="V161" s="11"/>
      <c r="W161" s="985" t="s">
        <v>109</v>
      </c>
      <c r="X161" s="983">
        <f>F235+I245</f>
        <v>20.75</v>
      </c>
      <c r="Y161" s="1128">
        <f>G235+J245</f>
        <v>17</v>
      </c>
      <c r="Z161" s="193"/>
      <c r="AC161" s="1202"/>
      <c r="AF161" s="1185"/>
      <c r="AG161" s="1184"/>
      <c r="AH161" s="1185"/>
      <c r="AI161" s="1184"/>
      <c r="AJ161" s="1189"/>
      <c r="AK161" s="175"/>
      <c r="AL161" s="175"/>
      <c r="AM161" s="175"/>
      <c r="AU161" s="175"/>
      <c r="AV161" s="175"/>
    </row>
    <row r="162" spans="2:48" ht="15" customHeight="1">
      <c r="B162" s="80"/>
      <c r="C162" s="569"/>
      <c r="D162" s="11"/>
      <c r="E162" s="695" t="s">
        <v>333</v>
      </c>
      <c r="F162" s="694"/>
      <c r="G162" s="696"/>
      <c r="H162" s="508" t="s">
        <v>67</v>
      </c>
      <c r="I162" s="558">
        <v>0.88</v>
      </c>
      <c r="J162" s="524">
        <v>0.88</v>
      </c>
      <c r="K162" s="375" t="s">
        <v>67</v>
      </c>
      <c r="L162" s="470">
        <v>10</v>
      </c>
      <c r="M162" s="473">
        <v>10</v>
      </c>
      <c r="O162" s="982" t="s">
        <v>135</v>
      </c>
      <c r="P162" s="1003">
        <f>I233</f>
        <v>37.200000000000003</v>
      </c>
      <c r="Q162" s="1114">
        <f>J233</f>
        <v>37.200000000000003</v>
      </c>
      <c r="R162" s="11"/>
      <c r="S162" s="986" t="s">
        <v>411</v>
      </c>
      <c r="T162" s="983">
        <f>U162/1000/0.04</f>
        <v>4.4999999999999998E-2</v>
      </c>
      <c r="U162" s="1114">
        <f>G248</f>
        <v>1.8</v>
      </c>
      <c r="V162" s="11"/>
      <c r="W162" s="985" t="s">
        <v>88</v>
      </c>
      <c r="X162" s="983">
        <f>F234</f>
        <v>12.5</v>
      </c>
      <c r="Y162" s="1128">
        <f>G234</f>
        <v>10</v>
      </c>
      <c r="Z162" s="753"/>
      <c r="AB162" s="156"/>
      <c r="AC162" s="175"/>
      <c r="AF162" s="1185"/>
      <c r="AG162" s="11"/>
      <c r="AH162" s="1185"/>
      <c r="AI162" s="1184"/>
      <c r="AJ162" s="1200"/>
      <c r="AK162" s="175"/>
      <c r="AL162" s="175"/>
      <c r="AM162" s="175"/>
      <c r="AU162" s="175"/>
      <c r="AV162" s="387"/>
    </row>
    <row r="163" spans="2:48" ht="14.25" customHeight="1">
      <c r="B163" s="80"/>
      <c r="C163" s="569"/>
      <c r="D163" s="11"/>
      <c r="E163" s="697" t="s">
        <v>334</v>
      </c>
      <c r="F163" s="693">
        <v>107.44</v>
      </c>
      <c r="G163" s="698">
        <v>85.92</v>
      </c>
      <c r="H163" s="854" t="s">
        <v>105</v>
      </c>
      <c r="I163" s="855">
        <v>0.34</v>
      </c>
      <c r="J163" s="856">
        <v>0.34</v>
      </c>
      <c r="K163" s="375" t="s">
        <v>102</v>
      </c>
      <c r="L163" s="470">
        <v>150</v>
      </c>
      <c r="M163" s="473"/>
      <c r="O163" s="982" t="s">
        <v>172</v>
      </c>
      <c r="P163" s="1003">
        <f>F233</f>
        <v>20</v>
      </c>
      <c r="Q163" s="1109">
        <f>G233</f>
        <v>20</v>
      </c>
      <c r="R163" s="11"/>
      <c r="S163" s="479" t="s">
        <v>67</v>
      </c>
      <c r="T163" s="983">
        <f>I235+L235+L247</f>
        <v>21.2</v>
      </c>
      <c r="U163" s="1122">
        <f>J235+M235+M247</f>
        <v>21.2</v>
      </c>
      <c r="V163" s="11"/>
      <c r="W163" s="993" t="s">
        <v>414</v>
      </c>
      <c r="X163" s="1005">
        <f>SUM(X160:X162)</f>
        <v>34.75</v>
      </c>
      <c r="Y163" s="1091">
        <f>SUM(Y160:Y162)</f>
        <v>28.5</v>
      </c>
      <c r="Z163" s="1216">
        <f>F234+F235+F237+I245</f>
        <v>34.75</v>
      </c>
      <c r="AA163" s="1102">
        <f>G234+G235+G237+J245</f>
        <v>28.5</v>
      </c>
      <c r="AC163" s="1186"/>
      <c r="AF163" s="1185"/>
      <c r="AG163" s="1184"/>
      <c r="AH163" s="1185"/>
      <c r="AI163" s="1184"/>
      <c r="AJ163" s="1200"/>
      <c r="AK163" s="175"/>
      <c r="AL163" s="175"/>
      <c r="AM163" s="175"/>
      <c r="AV163" s="113"/>
    </row>
    <row r="164" spans="2:48" ht="13.5" customHeight="1" thickBot="1">
      <c r="B164" s="80"/>
      <c r="C164" s="569"/>
      <c r="D164" s="11"/>
      <c r="E164" s="699" t="s">
        <v>264</v>
      </c>
      <c r="F164" s="511">
        <v>22</v>
      </c>
      <c r="G164" s="524">
        <v>17.600000000000001</v>
      </c>
      <c r="H164" s="512" t="s">
        <v>89</v>
      </c>
      <c r="I164" s="513">
        <v>0.28999999999999998</v>
      </c>
      <c r="J164" s="668">
        <v>0.28999999999999998</v>
      </c>
      <c r="K164" s="11"/>
      <c r="L164" s="11"/>
      <c r="M164" s="91"/>
      <c r="O164" s="982" t="s">
        <v>260</v>
      </c>
      <c r="P164" s="988">
        <f>X163</f>
        <v>34.75</v>
      </c>
      <c r="Q164" s="1114">
        <f>Y163</f>
        <v>28.5</v>
      </c>
      <c r="R164" s="11"/>
      <c r="S164" s="479" t="s">
        <v>69</v>
      </c>
      <c r="T164" s="983">
        <f>L245</f>
        <v>1.4</v>
      </c>
      <c r="U164" s="1109">
        <f>M245</f>
        <v>1.4</v>
      </c>
      <c r="V164" s="11"/>
      <c r="W164" s="11"/>
      <c r="X164" s="11"/>
      <c r="Y164" s="91"/>
      <c r="Z164" s="214"/>
      <c r="AC164" s="1186"/>
      <c r="AF164" s="1185"/>
      <c r="AG164" s="11"/>
      <c r="AH164" s="1185"/>
      <c r="AI164" s="1184"/>
      <c r="AJ164" s="1185"/>
      <c r="AK164" s="175"/>
      <c r="AL164" s="175"/>
      <c r="AM164" s="175"/>
      <c r="AV164" s="113"/>
    </row>
    <row r="165" spans="2:48" ht="13.5" customHeight="1">
      <c r="B165" s="80"/>
      <c r="C165" s="569"/>
      <c r="D165" s="11"/>
      <c r="E165" s="700" t="s">
        <v>128</v>
      </c>
      <c r="F165" s="683">
        <v>10.48</v>
      </c>
      <c r="G165" s="520">
        <v>8.8000000000000007</v>
      </c>
      <c r="H165" s="857" t="s">
        <v>380</v>
      </c>
      <c r="I165" s="858"/>
      <c r="J165" s="696"/>
      <c r="K165" s="11"/>
      <c r="L165" s="11"/>
      <c r="M165" s="91"/>
      <c r="O165" s="977" t="s">
        <v>447</v>
      </c>
      <c r="P165" s="1003">
        <f>X168</f>
        <v>89</v>
      </c>
      <c r="Q165" s="1109">
        <f>M249+D244</f>
        <v>88</v>
      </c>
      <c r="R165" s="11"/>
      <c r="S165" s="479" t="s">
        <v>262</v>
      </c>
      <c r="T165" s="983">
        <f>L233</f>
        <v>2.4</v>
      </c>
      <c r="U165" s="1109">
        <f>M233</f>
        <v>2.4</v>
      </c>
      <c r="V165" s="11"/>
      <c r="W165" s="1092" t="s">
        <v>448</v>
      </c>
      <c r="X165" s="1093" t="s">
        <v>149</v>
      </c>
      <c r="Y165" s="1094" t="s">
        <v>150</v>
      </c>
      <c r="Z165" s="244"/>
      <c r="AC165" s="1188"/>
      <c r="AF165" s="1185"/>
      <c r="AG165" s="11"/>
      <c r="AH165" s="1185"/>
      <c r="AI165" s="1184"/>
      <c r="AJ165" s="1192"/>
      <c r="AK165" s="175"/>
      <c r="AL165" s="175"/>
      <c r="AM165" s="175"/>
      <c r="AV165" s="7"/>
    </row>
    <row r="166" spans="2:48" ht="12.75" customHeight="1">
      <c r="B166" s="80"/>
      <c r="C166" s="569"/>
      <c r="D166" s="11"/>
      <c r="E166" s="701" t="s">
        <v>86</v>
      </c>
      <c r="F166" s="505">
        <v>8.8000000000000007</v>
      </c>
      <c r="G166" s="524">
        <v>8.8000000000000007</v>
      </c>
      <c r="H166" s="356" t="s">
        <v>278</v>
      </c>
      <c r="I166" s="472">
        <v>10.34</v>
      </c>
      <c r="J166" s="475">
        <v>10</v>
      </c>
      <c r="K166" s="11"/>
      <c r="L166" s="11"/>
      <c r="M166" s="91"/>
      <c r="O166" s="982" t="s">
        <v>313</v>
      </c>
      <c r="P166" s="988">
        <f>F245</f>
        <v>59.92</v>
      </c>
      <c r="Q166" s="1122">
        <f>G245</f>
        <v>51.8</v>
      </c>
      <c r="R166" s="11"/>
      <c r="S166" s="479" t="s">
        <v>71</v>
      </c>
      <c r="T166" s="983">
        <f>F238+I236</f>
        <v>2.2000000000000002</v>
      </c>
      <c r="U166" s="1109">
        <f>G238+J236</f>
        <v>2.2000000000000002</v>
      </c>
      <c r="V166" s="11"/>
      <c r="W166" s="558" t="s">
        <v>449</v>
      </c>
      <c r="X166" s="442">
        <f>D244</f>
        <v>80</v>
      </c>
      <c r="Y166" s="1053">
        <f>D244</f>
        <v>80</v>
      </c>
      <c r="Z166" s="242"/>
      <c r="AC166" s="175"/>
      <c r="AF166" s="1185"/>
      <c r="AG166" s="11"/>
      <c r="AH166" s="1185"/>
      <c r="AI166" s="1184"/>
      <c r="AJ166" s="1184"/>
      <c r="AK166" s="175"/>
      <c r="AL166" s="175"/>
      <c r="AM166" s="175"/>
      <c r="AU166" s="11"/>
      <c r="AV166" s="11"/>
    </row>
    <row r="167" spans="2:48" ht="14.25" customHeight="1" thickBot="1">
      <c r="B167" s="74"/>
      <c r="C167" s="534"/>
      <c r="D167" s="38"/>
      <c r="E167" s="467" t="s">
        <v>335</v>
      </c>
      <c r="F167" s="559">
        <v>4</v>
      </c>
      <c r="G167" s="684">
        <v>4</v>
      </c>
      <c r="H167" s="363" t="s">
        <v>103</v>
      </c>
      <c r="I167" s="364">
        <v>10</v>
      </c>
      <c r="J167" s="365">
        <v>10</v>
      </c>
      <c r="K167" s="38"/>
      <c r="L167" s="38"/>
      <c r="M167" s="94"/>
      <c r="O167" s="982" t="s">
        <v>78</v>
      </c>
      <c r="P167" s="1003">
        <f>F247+I234+L234</f>
        <v>409.35</v>
      </c>
      <c r="Q167" s="1109">
        <f>J234+G247+M234</f>
        <v>409.35</v>
      </c>
      <c r="R167" s="11"/>
      <c r="S167" s="479" t="s">
        <v>416</v>
      </c>
      <c r="T167" s="983">
        <f>F239</f>
        <v>0.01</v>
      </c>
      <c r="U167" s="1207">
        <f>G239</f>
        <v>0.01</v>
      </c>
      <c r="V167" s="11"/>
      <c r="W167" s="558" t="s">
        <v>242</v>
      </c>
      <c r="X167" s="442">
        <f>L249</f>
        <v>9</v>
      </c>
      <c r="Y167" s="1053">
        <f>M249</f>
        <v>8</v>
      </c>
      <c r="Z167" s="242"/>
      <c r="AC167" s="175"/>
      <c r="AF167" s="1185"/>
      <c r="AG167" s="1184"/>
      <c r="AH167" s="1185"/>
      <c r="AI167" s="1184"/>
      <c r="AJ167" s="1184"/>
      <c r="AK167" s="175"/>
      <c r="AL167" s="175"/>
      <c r="AM167" s="175"/>
      <c r="AU167" s="11"/>
      <c r="AV167" s="11"/>
    </row>
    <row r="168" spans="2:48" ht="14.25" customHeight="1" thickBot="1">
      <c r="E168" s="11"/>
      <c r="F168" s="11"/>
      <c r="G168" s="11"/>
      <c r="O168" s="74"/>
      <c r="P168" s="38"/>
      <c r="Q168" s="38"/>
      <c r="R168" s="38"/>
      <c r="S168" s="366" t="s">
        <v>138</v>
      </c>
      <c r="T168" s="1022">
        <f>I246</f>
        <v>7</v>
      </c>
      <c r="U168" s="1132">
        <f>J246</f>
        <v>7</v>
      </c>
      <c r="V168" s="38"/>
      <c r="W168" s="1095" t="s">
        <v>450</v>
      </c>
      <c r="X168" s="1096">
        <f>SUM(X166:X167)</f>
        <v>89</v>
      </c>
      <c r="Y168" s="1097">
        <f>SUM(Y166:Y167)</f>
        <v>88</v>
      </c>
      <c r="Z168" s="242"/>
      <c r="AC168" s="1185"/>
      <c r="AF168" s="1185"/>
      <c r="AG168" s="1184"/>
      <c r="AH168" s="1185"/>
      <c r="AI168" s="1184"/>
      <c r="AJ168" s="1184"/>
      <c r="AK168" s="175"/>
      <c r="AL168" s="175"/>
      <c r="AM168" s="175"/>
      <c r="AU168" s="11"/>
      <c r="AV168" s="11"/>
    </row>
    <row r="169" spans="2:48" ht="15" customHeight="1">
      <c r="O169" s="11"/>
      <c r="P169" s="11"/>
      <c r="Q169" s="11"/>
      <c r="R169" s="11"/>
      <c r="S169" s="11"/>
      <c r="T169" s="11"/>
      <c r="U169" s="11"/>
      <c r="V169" s="11"/>
      <c r="AC169" s="1191"/>
      <c r="AD169" s="175"/>
      <c r="AE169" s="175"/>
      <c r="AF169" s="1185"/>
      <c r="AG169" s="1184"/>
      <c r="AH169" s="1192"/>
      <c r="AI169" s="1184"/>
      <c r="AJ169" s="1184"/>
      <c r="AK169" s="175"/>
      <c r="AL169" s="175"/>
      <c r="AM169" s="175"/>
      <c r="AU169" s="11"/>
      <c r="AV169" s="11"/>
    </row>
    <row r="170" spans="2:48" ht="15" customHeight="1">
      <c r="E170" s="1150" t="s">
        <v>268</v>
      </c>
      <c r="J170" s="163" t="s">
        <v>244</v>
      </c>
      <c r="L170" s="2"/>
      <c r="O170" s="11"/>
      <c r="P170" s="11"/>
      <c r="Q170" s="11"/>
      <c r="R170" s="11"/>
      <c r="S170" s="11"/>
      <c r="T170" s="11"/>
      <c r="U170" s="11"/>
      <c r="V170" s="11"/>
      <c r="Z170" s="175"/>
      <c r="AB170" s="962"/>
      <c r="AC170" s="175"/>
      <c r="AD170" s="1184"/>
      <c r="AE170" s="954"/>
      <c r="AF170" s="1185"/>
      <c r="AG170" s="1184"/>
      <c r="AH170" s="1184"/>
      <c r="AI170" s="1184"/>
      <c r="AJ170" s="1184"/>
      <c r="AK170" s="175"/>
      <c r="AL170" s="175"/>
      <c r="AM170" s="175"/>
      <c r="AU170" s="11"/>
      <c r="AV170" s="11"/>
    </row>
    <row r="171" spans="2:48" ht="15" customHeight="1">
      <c r="K171" s="163" t="s">
        <v>307</v>
      </c>
      <c r="X171" s="175"/>
      <c r="Y171" s="175"/>
      <c r="Z171" s="175"/>
      <c r="AB171" s="392"/>
      <c r="AC171" s="1185"/>
      <c r="AD171" s="1185"/>
      <c r="AE171" s="175"/>
      <c r="AF171" s="1185"/>
      <c r="AG171" s="11"/>
      <c r="AH171" s="1184"/>
      <c r="AI171" s="1184"/>
      <c r="AJ171" s="1184"/>
      <c r="AK171" s="175"/>
      <c r="AL171" s="175"/>
      <c r="AM171" s="175"/>
      <c r="AU171" s="11"/>
      <c r="AV171" s="11"/>
    </row>
    <row r="172" spans="2:48" ht="18" customHeight="1" thickBot="1">
      <c r="B172" s="2" t="s">
        <v>375</v>
      </c>
      <c r="E172" s="218"/>
      <c r="AC172" s="1184"/>
      <c r="AD172" s="1185"/>
      <c r="AE172" s="175"/>
      <c r="AF172" s="1185"/>
      <c r="AG172" s="1184"/>
      <c r="AH172" s="1184"/>
      <c r="AI172" s="1185"/>
      <c r="AJ172" s="1184"/>
      <c r="AK172" s="175"/>
      <c r="AL172" s="175"/>
      <c r="AM172" s="175"/>
    </row>
    <row r="173" spans="2:48" ht="14.25" customHeight="1" thickBot="1">
      <c r="B173" s="1617" t="s">
        <v>348</v>
      </c>
      <c r="C173" s="1626"/>
      <c r="D173" s="1627"/>
      <c r="E173" s="537" t="s">
        <v>591</v>
      </c>
      <c r="F173" s="51"/>
      <c r="G173" s="51"/>
      <c r="H173" s="51"/>
      <c r="I173" s="51"/>
      <c r="J173" s="51"/>
      <c r="K173" s="1706" t="s">
        <v>192</v>
      </c>
      <c r="L173" s="51"/>
      <c r="M173" s="64"/>
      <c r="AC173" s="1185"/>
      <c r="AD173" s="1185"/>
      <c r="AE173" s="1184"/>
      <c r="AF173" s="1185"/>
      <c r="AG173" s="11"/>
      <c r="AH173" s="1184"/>
      <c r="AI173" s="1184"/>
      <c r="AJ173" s="1184"/>
      <c r="AK173" s="175"/>
      <c r="AL173" s="175"/>
      <c r="AM173" s="175"/>
    </row>
    <row r="174" spans="2:48" ht="15" customHeight="1" thickBot="1">
      <c r="B174" s="645" t="s">
        <v>191</v>
      </c>
      <c r="C174" s="1124" t="s">
        <v>590</v>
      </c>
      <c r="D174" s="61" t="s">
        <v>554</v>
      </c>
      <c r="E174" s="671" t="s">
        <v>148</v>
      </c>
      <c r="F174" s="124" t="s">
        <v>149</v>
      </c>
      <c r="G174" s="670" t="s">
        <v>150</v>
      </c>
      <c r="H174" s="671" t="s">
        <v>148</v>
      </c>
      <c r="I174" s="124" t="s">
        <v>149</v>
      </c>
      <c r="J174" s="670" t="s">
        <v>150</v>
      </c>
      <c r="K174" s="1591" t="s">
        <v>148</v>
      </c>
      <c r="L174" s="515" t="s">
        <v>149</v>
      </c>
      <c r="M174" s="516" t="s">
        <v>150</v>
      </c>
      <c r="AC174" s="175"/>
      <c r="AD174" s="1185"/>
      <c r="AE174" s="175"/>
      <c r="AF174" s="1185"/>
      <c r="AG174" s="11"/>
      <c r="AH174" s="1184"/>
      <c r="AI174" s="1184"/>
      <c r="AJ174" s="1184"/>
      <c r="AK174" s="175"/>
      <c r="AL174" s="175"/>
      <c r="AM174" s="175"/>
    </row>
    <row r="175" spans="2:48">
      <c r="B175" s="742" t="s">
        <v>339</v>
      </c>
      <c r="C175" s="1100" t="s">
        <v>340</v>
      </c>
      <c r="D175" s="691" t="s">
        <v>600</v>
      </c>
      <c r="E175" s="122" t="s">
        <v>61</v>
      </c>
      <c r="F175" s="213">
        <v>68</v>
      </c>
      <c r="G175" s="920">
        <v>50</v>
      </c>
      <c r="H175" s="921" t="s">
        <v>105</v>
      </c>
      <c r="I175" s="571">
        <v>1</v>
      </c>
      <c r="J175" s="934">
        <v>1</v>
      </c>
      <c r="K175" s="122" t="s">
        <v>227</v>
      </c>
      <c r="L175" s="213">
        <v>118.34</v>
      </c>
      <c r="M175" s="225">
        <v>82.4</v>
      </c>
      <c r="AC175" s="1184"/>
      <c r="AD175" s="1185"/>
      <c r="AE175" s="175"/>
      <c r="AF175" s="1185"/>
      <c r="AG175" s="1184"/>
      <c r="AH175" s="1184"/>
      <c r="AI175" s="1184"/>
      <c r="AJ175" s="1184"/>
      <c r="AK175" s="175"/>
      <c r="AL175" s="175"/>
      <c r="AM175" s="175"/>
    </row>
    <row r="176" spans="2:48">
      <c r="B176" s="778" t="s">
        <v>352</v>
      </c>
      <c r="C176" s="1203" t="s">
        <v>555</v>
      </c>
      <c r="D176" s="18"/>
      <c r="E176" s="508" t="s">
        <v>88</v>
      </c>
      <c r="F176" s="505">
        <v>12.5</v>
      </c>
      <c r="G176" s="919">
        <v>10</v>
      </c>
      <c r="H176" s="642" t="s">
        <v>106</v>
      </c>
      <c r="I176" s="548">
        <v>8.0000000000000002E-3</v>
      </c>
      <c r="J176" s="646">
        <v>8.0000000000000002E-3</v>
      </c>
      <c r="K176" s="355" t="s">
        <v>121</v>
      </c>
      <c r="L176" s="705" t="s">
        <v>327</v>
      </c>
      <c r="M176" s="524">
        <v>4</v>
      </c>
      <c r="AC176" s="175"/>
      <c r="AD176" s="1185"/>
      <c r="AE176" s="1184"/>
      <c r="AJ176" s="175"/>
      <c r="AK176" s="175"/>
      <c r="AL176" s="175"/>
      <c r="AM176" s="175"/>
    </row>
    <row r="177" spans="2:39" ht="15.75" thickBot="1">
      <c r="B177" s="640" t="s">
        <v>17</v>
      </c>
      <c r="C177" s="879" t="s">
        <v>511</v>
      </c>
      <c r="D177" s="918">
        <v>200</v>
      </c>
      <c r="E177" s="508" t="s">
        <v>136</v>
      </c>
      <c r="F177" s="505">
        <v>12</v>
      </c>
      <c r="G177" s="919">
        <v>10</v>
      </c>
      <c r="H177" s="911" t="s">
        <v>388</v>
      </c>
      <c r="I177" s="505">
        <v>37.4</v>
      </c>
      <c r="J177" s="377">
        <v>37.4</v>
      </c>
      <c r="K177" s="508" t="s">
        <v>136</v>
      </c>
      <c r="L177" s="505">
        <v>19.04</v>
      </c>
      <c r="M177" s="518">
        <v>16</v>
      </c>
      <c r="AC177" s="175"/>
      <c r="AD177" s="1185"/>
      <c r="AE177" s="175"/>
      <c r="AF177" s="175"/>
      <c r="AG177" s="175"/>
      <c r="AH177" s="175"/>
      <c r="AI177" s="175"/>
      <c r="AJ177" s="175"/>
      <c r="AK177" s="175"/>
      <c r="AL177" s="175"/>
      <c r="AM177" s="175"/>
    </row>
    <row r="178" spans="2:39" ht="15.75" thickBot="1">
      <c r="B178" s="501" t="s">
        <v>10</v>
      </c>
      <c r="C178" s="502" t="s">
        <v>11</v>
      </c>
      <c r="D178" s="589">
        <v>60</v>
      </c>
      <c r="E178" s="508" t="s">
        <v>147</v>
      </c>
      <c r="F178" s="505">
        <v>2</v>
      </c>
      <c r="G178" s="648">
        <v>2</v>
      </c>
      <c r="H178" s="704" t="s">
        <v>102</v>
      </c>
      <c r="I178" s="558">
        <v>140</v>
      </c>
      <c r="J178" s="557"/>
      <c r="K178" s="184" t="s">
        <v>556</v>
      </c>
      <c r="L178" s="198"/>
      <c r="M178" s="181"/>
      <c r="AC178" s="174"/>
      <c r="AD178" s="1185"/>
      <c r="AE178" s="175"/>
      <c r="AF178" s="175"/>
      <c r="AG178" s="175"/>
      <c r="AH178" s="175"/>
      <c r="AI178" s="175"/>
      <c r="AJ178" s="175"/>
      <c r="AK178" s="175"/>
      <c r="AL178" s="175"/>
      <c r="AM178" s="175"/>
    </row>
    <row r="179" spans="2:39" ht="15.75" thickBot="1">
      <c r="B179" s="501" t="s">
        <v>10</v>
      </c>
      <c r="C179" s="502" t="s">
        <v>15</v>
      </c>
      <c r="D179" s="589">
        <v>50</v>
      </c>
      <c r="E179" s="674" t="s">
        <v>103</v>
      </c>
      <c r="F179" s="559">
        <v>2</v>
      </c>
      <c r="G179" s="922">
        <v>2</v>
      </c>
      <c r="H179" s="923" t="s">
        <v>303</v>
      </c>
      <c r="I179" s="675">
        <v>2</v>
      </c>
      <c r="J179" s="773">
        <v>2</v>
      </c>
      <c r="K179" s="267" t="s">
        <v>148</v>
      </c>
      <c r="L179" s="268" t="s">
        <v>149</v>
      </c>
      <c r="M179" s="269" t="s">
        <v>150</v>
      </c>
      <c r="AD179" s="1189"/>
      <c r="AE179" s="1184"/>
      <c r="AF179" s="409"/>
      <c r="AG179" s="175"/>
      <c r="AH179" s="162"/>
      <c r="AI179" s="175"/>
      <c r="AJ179" s="175"/>
      <c r="AK179" s="175"/>
      <c r="AL179" s="175"/>
      <c r="AM179" s="175"/>
    </row>
    <row r="180" spans="2:39" ht="15.75" thickBot="1">
      <c r="B180" s="739"/>
      <c r="C180" s="1134"/>
      <c r="D180" s="15"/>
      <c r="E180" s="609" t="s">
        <v>341</v>
      </c>
      <c r="F180" s="88"/>
      <c r="G180" s="88"/>
      <c r="H180" s="88"/>
      <c r="I180" s="88"/>
      <c r="J180" s="69"/>
      <c r="K180" s="284" t="s">
        <v>108</v>
      </c>
      <c r="L180" s="302">
        <v>20</v>
      </c>
      <c r="M180" s="303">
        <v>20</v>
      </c>
      <c r="AC180" s="265"/>
      <c r="AD180" s="1185"/>
      <c r="AE180" s="1184"/>
      <c r="AF180" s="1185"/>
      <c r="AG180" s="1184"/>
      <c r="AH180" s="1184"/>
      <c r="AI180" s="1184"/>
      <c r="AJ180" s="1184"/>
      <c r="AK180" s="175"/>
      <c r="AL180" s="175"/>
      <c r="AM180" s="175"/>
    </row>
    <row r="181" spans="2:39" ht="17.25" customHeight="1" thickBot="1">
      <c r="B181" s="80"/>
      <c r="C181" s="886"/>
      <c r="D181" s="11"/>
      <c r="E181" s="539" t="s">
        <v>148</v>
      </c>
      <c r="F181" s="118" t="s">
        <v>149</v>
      </c>
      <c r="G181" s="233" t="s">
        <v>150</v>
      </c>
      <c r="H181" s="604" t="s">
        <v>148</v>
      </c>
      <c r="I181" s="123" t="s">
        <v>149</v>
      </c>
      <c r="J181" s="229" t="s">
        <v>150</v>
      </c>
      <c r="K181" s="512" t="s">
        <v>67</v>
      </c>
      <c r="L181" s="513">
        <v>9</v>
      </c>
      <c r="M181" s="578">
        <v>9</v>
      </c>
      <c r="AD181" s="1190"/>
      <c r="AE181" s="175"/>
      <c r="AF181" s="1185"/>
      <c r="AG181" s="1184"/>
      <c r="AH181" s="1184"/>
      <c r="AI181" s="1184"/>
      <c r="AJ181" s="1184"/>
      <c r="AK181" s="175"/>
      <c r="AL181" s="175"/>
      <c r="AM181" s="175"/>
    </row>
    <row r="182" spans="2:39" ht="15.75" customHeight="1" thickBot="1">
      <c r="B182" s="80"/>
      <c r="C182" s="886"/>
      <c r="D182" s="91"/>
      <c r="E182" s="122" t="s">
        <v>384</v>
      </c>
      <c r="F182" s="706">
        <v>76</v>
      </c>
      <c r="G182" s="342">
        <v>42.6</v>
      </c>
      <c r="H182" s="426" t="s">
        <v>71</v>
      </c>
      <c r="I182" s="213">
        <v>0.6</v>
      </c>
      <c r="J182" s="235">
        <v>0.6</v>
      </c>
      <c r="K182" s="220" t="s">
        <v>113</v>
      </c>
      <c r="L182" s="513">
        <v>0.2</v>
      </c>
      <c r="M182" s="578">
        <v>0.2</v>
      </c>
      <c r="AC182" s="204"/>
      <c r="AD182" s="1185"/>
      <c r="AE182" s="1187"/>
      <c r="AF182" s="1185"/>
      <c r="AG182" s="1184"/>
      <c r="AH182" s="1184"/>
      <c r="AI182" s="1184"/>
      <c r="AJ182" s="1184"/>
      <c r="AK182" s="175"/>
      <c r="AL182" s="175"/>
      <c r="AM182" s="175"/>
    </row>
    <row r="183" spans="2:39" ht="15.75" thickBot="1">
      <c r="B183" s="77"/>
      <c r="C183" s="285" t="s">
        <v>234</v>
      </c>
      <c r="D183" s="708"/>
      <c r="E183" s="355" t="s">
        <v>342</v>
      </c>
      <c r="F183" s="505">
        <v>30.68</v>
      </c>
      <c r="G183" s="648">
        <v>26</v>
      </c>
      <c r="H183" s="911" t="s">
        <v>103</v>
      </c>
      <c r="I183" s="558">
        <v>5</v>
      </c>
      <c r="J183" s="524">
        <v>5</v>
      </c>
      <c r="K183" s="1743" t="s">
        <v>102</v>
      </c>
      <c r="L183" s="394">
        <v>200</v>
      </c>
      <c r="M183" s="358">
        <v>200</v>
      </c>
      <c r="AD183" s="1185"/>
      <c r="AE183" s="1184"/>
      <c r="AF183" s="1185"/>
      <c r="AG183" s="175"/>
      <c r="AH183" s="1184"/>
      <c r="AI183" s="1184"/>
      <c r="AJ183" s="1184"/>
      <c r="AK183" s="175"/>
      <c r="AL183" s="175"/>
      <c r="AM183" s="175"/>
    </row>
    <row r="184" spans="2:39" ht="15.75" customHeight="1" thickBot="1">
      <c r="B184" s="883" t="s">
        <v>602</v>
      </c>
      <c r="C184" s="884" t="s">
        <v>603</v>
      </c>
      <c r="D184" s="1350">
        <v>200</v>
      </c>
      <c r="E184" s="508" t="s">
        <v>278</v>
      </c>
      <c r="F184" s="707">
        <v>10.42</v>
      </c>
      <c r="G184" s="720">
        <v>10</v>
      </c>
      <c r="H184" s="1632" t="s">
        <v>338</v>
      </c>
      <c r="I184" s="1633"/>
      <c r="J184" s="1634"/>
      <c r="K184" s="1744" t="s">
        <v>599</v>
      </c>
      <c r="L184" s="198"/>
      <c r="M184" s="181"/>
      <c r="AD184" s="1185"/>
      <c r="AE184" s="1184"/>
      <c r="AF184" s="1185"/>
      <c r="AG184" s="175"/>
      <c r="AH184" s="1184"/>
      <c r="AI184" s="1184"/>
      <c r="AJ184" s="1184"/>
      <c r="AK184" s="175"/>
      <c r="AL184" s="175"/>
      <c r="AM184" s="175"/>
    </row>
    <row r="185" spans="2:39" ht="18" customHeight="1" thickBot="1">
      <c r="B185" s="1594" t="s">
        <v>10</v>
      </c>
      <c r="C185" s="1100" t="s">
        <v>549</v>
      </c>
      <c r="D185" s="1628">
        <v>40</v>
      </c>
      <c r="E185" s="508" t="s">
        <v>121</v>
      </c>
      <c r="F185" s="551" t="s">
        <v>558</v>
      </c>
      <c r="G185" s="720">
        <v>99</v>
      </c>
      <c r="H185" s="575" t="s">
        <v>144</v>
      </c>
      <c r="I185" s="472">
        <v>91.667000000000002</v>
      </c>
      <c r="J185" s="475">
        <v>55</v>
      </c>
      <c r="K185" s="1172" t="s">
        <v>148</v>
      </c>
      <c r="L185" s="268" t="s">
        <v>149</v>
      </c>
      <c r="M185" s="269" t="s">
        <v>150</v>
      </c>
      <c r="AD185" s="1185"/>
      <c r="AE185" s="175"/>
      <c r="AF185" s="1185"/>
      <c r="AG185" s="175"/>
      <c r="AH185" s="1185"/>
      <c r="AI185" s="1184"/>
      <c r="AJ185" s="1184"/>
      <c r="AK185" s="175"/>
      <c r="AL185" s="175"/>
      <c r="AM185" s="175"/>
    </row>
    <row r="186" spans="2:39" ht="13.5" customHeight="1">
      <c r="B186" s="109"/>
      <c r="C186" s="1616" t="s">
        <v>548</v>
      </c>
      <c r="D186" s="109"/>
      <c r="E186" s="508" t="s">
        <v>101</v>
      </c>
      <c r="F186" s="505">
        <v>21.2</v>
      </c>
      <c r="G186" s="557">
        <v>21.2</v>
      </c>
      <c r="H186" s="1750"/>
      <c r="I186" s="175"/>
      <c r="J186" s="1745"/>
      <c r="K186" s="212" t="s">
        <v>118</v>
      </c>
      <c r="L186" s="210">
        <v>1.1000000000000001</v>
      </c>
      <c r="M186" s="219">
        <v>1.1000000000000001</v>
      </c>
      <c r="AD186" s="1184"/>
      <c r="AE186" s="1184"/>
      <c r="AF186" s="1185"/>
      <c r="AG186" s="175"/>
      <c r="AH186" s="1185"/>
      <c r="AI186" s="1184"/>
      <c r="AJ186" s="1184"/>
      <c r="AK186" s="175"/>
      <c r="AL186" s="175"/>
      <c r="AM186" s="175"/>
    </row>
    <row r="187" spans="2:39">
      <c r="B187" s="480" t="s">
        <v>13</v>
      </c>
      <c r="C187" s="359" t="s">
        <v>557</v>
      </c>
      <c r="D187" s="481">
        <v>110</v>
      </c>
      <c r="E187" s="80"/>
      <c r="F187" s="11"/>
      <c r="G187" s="11"/>
      <c r="H187" s="173"/>
      <c r="I187" s="174"/>
      <c r="J187" s="1746"/>
      <c r="K187" s="220" t="s">
        <v>102</v>
      </c>
      <c r="L187" s="513">
        <v>66</v>
      </c>
      <c r="M187" s="578">
        <v>66</v>
      </c>
      <c r="AD187" s="1184"/>
      <c r="AE187" s="1184"/>
      <c r="AF187" s="1185"/>
      <c r="AG187" s="175"/>
      <c r="AH187" s="1185"/>
      <c r="AI187" s="1204"/>
      <c r="AJ187" s="1184"/>
      <c r="AK187" s="175"/>
      <c r="AL187" s="175"/>
      <c r="AM187" s="175"/>
    </row>
    <row r="188" spans="2:39" ht="16.5" customHeight="1" thickBot="1">
      <c r="B188" s="74"/>
      <c r="C188" s="534"/>
      <c r="D188" s="94"/>
      <c r="E188" s="74"/>
      <c r="F188" s="38"/>
      <c r="G188" s="38"/>
      <c r="H188" s="1747"/>
      <c r="I188" s="1748"/>
      <c r="J188" s="1749"/>
      <c r="K188" s="1743" t="s">
        <v>102</v>
      </c>
      <c r="L188" s="394">
        <v>150</v>
      </c>
      <c r="M188" s="358">
        <v>150</v>
      </c>
      <c r="AD188" s="1184"/>
      <c r="AE188" s="1184"/>
      <c r="AF188" s="1185"/>
      <c r="AG188" s="1184"/>
      <c r="AH188" s="1185"/>
      <c r="AI188" s="1204"/>
      <c r="AJ188" s="1184"/>
      <c r="AK188" s="175"/>
      <c r="AL188" s="175"/>
      <c r="AM188" s="175"/>
    </row>
    <row r="189" spans="2:39" ht="15.75" customHeight="1">
      <c r="AD189" s="1184"/>
      <c r="AE189" s="1184"/>
      <c r="AF189" s="1185"/>
      <c r="AG189" s="175"/>
      <c r="AH189" s="1185"/>
      <c r="AI189" s="1184"/>
      <c r="AJ189" s="1184"/>
      <c r="AK189" s="175"/>
      <c r="AL189" s="175"/>
      <c r="AM189" s="175"/>
    </row>
    <row r="190" spans="2:39" ht="15.75" customHeight="1">
      <c r="AC190" s="175"/>
      <c r="AD190" s="1184"/>
      <c r="AE190" s="1184"/>
      <c r="AF190" s="1185"/>
      <c r="AG190" s="1184"/>
      <c r="AH190" s="1185"/>
      <c r="AI190" s="1184"/>
      <c r="AJ190" s="1184"/>
      <c r="AK190" s="175"/>
      <c r="AL190" s="175"/>
      <c r="AM190" s="175"/>
    </row>
    <row r="191" spans="2:39" ht="12.75" customHeight="1">
      <c r="B191" s="1625" t="s">
        <v>268</v>
      </c>
      <c r="AC191" s="1184"/>
      <c r="AD191" s="753"/>
      <c r="AE191" s="389"/>
      <c r="AF191" s="1185"/>
      <c r="AG191" s="1184"/>
      <c r="AH191" s="1185"/>
      <c r="AI191" s="1184"/>
      <c r="AJ191" s="1184"/>
      <c r="AK191" s="175"/>
      <c r="AL191" s="175"/>
      <c r="AM191" s="175"/>
    </row>
    <row r="192" spans="2:39" ht="15" customHeight="1" thickBot="1">
      <c r="AC192" s="1184"/>
      <c r="AD192" s="214"/>
      <c r="AE192" s="1212"/>
      <c r="AF192" s="1185"/>
      <c r="AG192" s="1184"/>
      <c r="AH192" s="1185"/>
      <c r="AI192" s="1187"/>
      <c r="AJ192" s="1184"/>
      <c r="AK192" s="175"/>
      <c r="AL192" s="175"/>
      <c r="AM192" s="175"/>
    </row>
    <row r="193" spans="1:48" ht="15.75" customHeight="1">
      <c r="B193" s="34" t="s">
        <v>2</v>
      </c>
      <c r="C193" s="101" t="s">
        <v>3</v>
      </c>
      <c r="D193" s="532" t="s">
        <v>4</v>
      </c>
      <c r="E193" s="107" t="s">
        <v>79</v>
      </c>
      <c r="F193" s="88"/>
      <c r="G193" s="88"/>
      <c r="H193" s="88"/>
      <c r="I193" s="88"/>
      <c r="J193" s="88"/>
      <c r="K193" s="88"/>
      <c r="L193" s="88"/>
      <c r="M193" s="69"/>
      <c r="AC193" s="1184"/>
      <c r="AD193" s="244"/>
      <c r="AE193" s="326"/>
      <c r="AF193" s="1185"/>
      <c r="AG193" s="175"/>
      <c r="AH193" s="1192"/>
      <c r="AI193" s="1184"/>
      <c r="AJ193" s="1184"/>
      <c r="AK193" s="175"/>
      <c r="AL193" s="175"/>
      <c r="AM193" s="175"/>
    </row>
    <row r="194" spans="1:48" ht="13.5" customHeight="1" thickBot="1">
      <c r="B194" s="605" t="s">
        <v>5</v>
      </c>
      <c r="C194" s="26"/>
      <c r="D194" s="710" t="s">
        <v>80</v>
      </c>
      <c r="E194" s="80"/>
      <c r="M194" s="91"/>
      <c r="AC194" s="1186"/>
      <c r="AD194" s="214"/>
      <c r="AE194" s="326"/>
      <c r="AF194" s="1185"/>
      <c r="AG194" s="1184"/>
      <c r="AH194" s="1185"/>
      <c r="AI194" s="1184"/>
      <c r="AJ194" s="1184"/>
      <c r="AK194" s="175"/>
      <c r="AL194" s="175"/>
      <c r="AM194" s="175"/>
    </row>
    <row r="195" spans="1:48" ht="16.5" thickBot="1">
      <c r="B195" s="1635" t="s">
        <v>224</v>
      </c>
      <c r="C195" s="51"/>
      <c r="D195" s="64"/>
      <c r="E195" s="51"/>
      <c r="F195" s="711" t="s">
        <v>593</v>
      </c>
      <c r="G195" s="51"/>
      <c r="H195" s="51"/>
      <c r="I195" s="51"/>
      <c r="J195" s="51"/>
      <c r="K195" s="712" t="s">
        <v>343</v>
      </c>
      <c r="L195" s="88"/>
      <c r="M195" s="69"/>
      <c r="AC195" s="1202"/>
      <c r="AD195" s="244"/>
      <c r="AE195" s="326"/>
      <c r="AF195" s="1185"/>
      <c r="AG195" s="175"/>
      <c r="AH195" s="1184"/>
      <c r="AI195" s="1184"/>
      <c r="AJ195" s="1189"/>
      <c r="AK195" s="175"/>
      <c r="AL195" s="175"/>
      <c r="AM195" s="175"/>
    </row>
    <row r="196" spans="1:48" ht="15" customHeight="1" thickBot="1">
      <c r="B196" s="729" t="s">
        <v>519</v>
      </c>
      <c r="C196" s="884" t="s">
        <v>592</v>
      </c>
      <c r="D196" s="732">
        <v>250</v>
      </c>
      <c r="E196" s="713" t="s">
        <v>148</v>
      </c>
      <c r="F196" s="515" t="s">
        <v>149</v>
      </c>
      <c r="G196" s="516" t="s">
        <v>150</v>
      </c>
      <c r="H196" s="514" t="s">
        <v>148</v>
      </c>
      <c r="I196" s="515" t="s">
        <v>149</v>
      </c>
      <c r="J196" s="714" t="s">
        <v>150</v>
      </c>
      <c r="K196" s="104" t="s">
        <v>344</v>
      </c>
      <c r="L196" s="38"/>
      <c r="M196" s="94"/>
      <c r="AC196" s="175"/>
      <c r="AD196" s="242"/>
      <c r="AE196" s="326"/>
      <c r="AF196" s="1185"/>
      <c r="AG196" s="175"/>
      <c r="AH196" s="1184"/>
      <c r="AI196" s="1184"/>
      <c r="AJ196" s="1184"/>
      <c r="AK196" s="175"/>
      <c r="AL196" s="175"/>
      <c r="AM196" s="175"/>
    </row>
    <row r="197" spans="1:48" ht="18.75" customHeight="1" thickBot="1">
      <c r="B197" s="730" t="s">
        <v>359</v>
      </c>
      <c r="C197" s="1100" t="s">
        <v>345</v>
      </c>
      <c r="D197" s="686">
        <v>60</v>
      </c>
      <c r="E197" s="122" t="s">
        <v>125</v>
      </c>
      <c r="F197" s="213">
        <v>66.75</v>
      </c>
      <c r="G197" s="542">
        <v>50</v>
      </c>
      <c r="H197" s="938" t="s">
        <v>197</v>
      </c>
      <c r="I197" s="88"/>
      <c r="J197" s="69"/>
      <c r="K197" s="715" t="s">
        <v>148</v>
      </c>
      <c r="L197" s="124" t="s">
        <v>149</v>
      </c>
      <c r="M197" s="670" t="s">
        <v>150</v>
      </c>
      <c r="AC197" s="1186"/>
      <c r="AD197" s="242"/>
      <c r="AE197" s="326"/>
      <c r="AF197" s="1185"/>
      <c r="AG197" s="175"/>
      <c r="AH197" s="1184"/>
      <c r="AI197" s="1184"/>
      <c r="AJ197" s="244"/>
      <c r="AK197" s="175"/>
      <c r="AL197" s="175"/>
      <c r="AM197" s="175"/>
    </row>
    <row r="198" spans="1:48" ht="17.25" customHeight="1">
      <c r="B198" s="498" t="s">
        <v>346</v>
      </c>
      <c r="C198" s="1100" t="s">
        <v>343</v>
      </c>
      <c r="D198" s="686" t="s">
        <v>386</v>
      </c>
      <c r="E198" s="508" t="s">
        <v>127</v>
      </c>
      <c r="F198" s="505">
        <v>12.5</v>
      </c>
      <c r="G198" s="377">
        <v>10</v>
      </c>
      <c r="H198" s="716" t="s">
        <v>101</v>
      </c>
      <c r="I198" s="522">
        <v>30.25</v>
      </c>
      <c r="J198" s="523">
        <v>30.25</v>
      </c>
      <c r="K198" s="122" t="s">
        <v>313</v>
      </c>
      <c r="L198" s="213">
        <v>104.1</v>
      </c>
      <c r="M198" s="647">
        <v>88.55</v>
      </c>
      <c r="AC198" s="1188"/>
      <c r="AD198" s="244"/>
      <c r="AE198" s="326"/>
      <c r="AF198" s="175"/>
      <c r="AG198" s="175"/>
      <c r="AH198" s="175"/>
      <c r="AI198" s="175"/>
      <c r="AJ198" s="237"/>
      <c r="AK198" s="175"/>
      <c r="AL198" s="175"/>
      <c r="AM198" s="175"/>
    </row>
    <row r="199" spans="1:48" ht="15" customHeight="1">
      <c r="B199" s="640"/>
      <c r="C199" s="879" t="s">
        <v>344</v>
      </c>
      <c r="D199" s="687"/>
      <c r="E199" s="508" t="s">
        <v>129</v>
      </c>
      <c r="F199" s="548">
        <v>12</v>
      </c>
      <c r="G199" s="646">
        <v>10</v>
      </c>
      <c r="H199" s="483" t="s">
        <v>103</v>
      </c>
      <c r="I199" s="505">
        <v>2.19</v>
      </c>
      <c r="J199" s="518">
        <v>2.19</v>
      </c>
      <c r="K199" s="510" t="s">
        <v>92</v>
      </c>
      <c r="L199" s="546">
        <v>4.79</v>
      </c>
      <c r="M199" s="520">
        <v>4.79</v>
      </c>
      <c r="AC199" s="1186"/>
      <c r="AD199" s="244"/>
      <c r="AE199" s="326"/>
      <c r="AF199" s="175"/>
      <c r="AG199" s="175"/>
      <c r="AH199" s="175"/>
      <c r="AI199" s="175"/>
      <c r="AJ199" s="237"/>
      <c r="AK199" s="175"/>
      <c r="AL199" s="175"/>
      <c r="AM199" s="175"/>
    </row>
    <row r="200" spans="1:48" ht="16.5" customHeight="1">
      <c r="B200" s="640" t="s">
        <v>17</v>
      </c>
      <c r="C200" s="879" t="s">
        <v>511</v>
      </c>
      <c r="D200" s="687">
        <v>200</v>
      </c>
      <c r="E200" s="508" t="s">
        <v>103</v>
      </c>
      <c r="F200" s="505">
        <v>3</v>
      </c>
      <c r="G200" s="620">
        <v>3</v>
      </c>
      <c r="H200" s="717" t="s">
        <v>121</v>
      </c>
      <c r="I200" s="637" t="s">
        <v>376</v>
      </c>
      <c r="J200" s="676">
        <v>5.5</v>
      </c>
      <c r="K200" s="508" t="s">
        <v>125</v>
      </c>
      <c r="L200" s="505">
        <v>170.14</v>
      </c>
      <c r="M200" s="506">
        <v>127.6</v>
      </c>
      <c r="AC200" s="175"/>
      <c r="AD200" s="964"/>
      <c r="AE200" s="1214"/>
      <c r="AF200" s="175"/>
      <c r="AG200" s="175"/>
      <c r="AH200" s="175"/>
      <c r="AI200" s="175"/>
      <c r="AJ200" s="237"/>
      <c r="AK200" s="175"/>
      <c r="AL200" s="175"/>
      <c r="AM200" s="175"/>
    </row>
    <row r="201" spans="1:48" ht="14.25" customHeight="1">
      <c r="B201" s="731" t="s">
        <v>10</v>
      </c>
      <c r="C201" s="359" t="s">
        <v>11</v>
      </c>
      <c r="D201" s="641">
        <v>50</v>
      </c>
      <c r="E201" s="550" t="s">
        <v>105</v>
      </c>
      <c r="F201" s="505">
        <v>1.1000000000000001</v>
      </c>
      <c r="G201" s="557">
        <v>1.1000000000000001</v>
      </c>
      <c r="H201" s="717" t="s">
        <v>140</v>
      </c>
      <c r="I201" s="522">
        <v>19.25</v>
      </c>
      <c r="J201" s="523">
        <v>19.25</v>
      </c>
      <c r="K201" s="508" t="s">
        <v>128</v>
      </c>
      <c r="L201" s="505">
        <v>11.2</v>
      </c>
      <c r="M201" s="506">
        <v>8.9600000000000009</v>
      </c>
      <c r="AC201" s="175"/>
      <c r="AD201" s="964"/>
      <c r="AE201" s="326"/>
      <c r="AJ201" s="193"/>
      <c r="AK201" s="175"/>
      <c r="AL201" s="175"/>
      <c r="AM201" s="175"/>
    </row>
    <row r="202" spans="1:48" ht="15" customHeight="1">
      <c r="B202" s="731" t="s">
        <v>10</v>
      </c>
      <c r="C202" s="359" t="s">
        <v>15</v>
      </c>
      <c r="D202" s="641">
        <v>50</v>
      </c>
      <c r="E202" s="550" t="s">
        <v>106</v>
      </c>
      <c r="F202" s="505">
        <v>0.01</v>
      </c>
      <c r="G202" s="620">
        <v>0.01</v>
      </c>
      <c r="H202" s="717" t="s">
        <v>71</v>
      </c>
      <c r="I202" s="522">
        <v>0.56000000000000005</v>
      </c>
      <c r="J202" s="523">
        <v>0.56000000000000005</v>
      </c>
      <c r="K202" s="510" t="s">
        <v>103</v>
      </c>
      <c r="L202" s="546">
        <v>1.1200000000000001</v>
      </c>
      <c r="M202" s="520">
        <v>1.1200000000000001</v>
      </c>
      <c r="AC202" s="1185"/>
      <c r="AD202" s="964"/>
      <c r="AE202" s="326"/>
      <c r="AF202" s="12"/>
      <c r="AG202" s="12"/>
      <c r="AH202" s="12"/>
      <c r="AI202" s="12"/>
      <c r="AJ202" s="237"/>
      <c r="AK202" s="175"/>
      <c r="AL202" s="175"/>
      <c r="AM202" s="175"/>
    </row>
    <row r="203" spans="1:48" ht="18" customHeight="1">
      <c r="A203" s="11"/>
      <c r="B203" s="739"/>
      <c r="C203" s="1134"/>
      <c r="D203" s="15"/>
      <c r="E203" s="510" t="s">
        <v>102</v>
      </c>
      <c r="F203" s="685">
        <v>193.75</v>
      </c>
      <c r="G203" s="937">
        <v>193.75</v>
      </c>
      <c r="H203" s="719"/>
      <c r="I203" s="11"/>
      <c r="J203" s="91"/>
      <c r="K203" s="508" t="s">
        <v>92</v>
      </c>
      <c r="L203" s="505">
        <v>2.2400000000000002</v>
      </c>
      <c r="M203" s="518">
        <v>2.2400000000000002</v>
      </c>
      <c r="AC203" s="1191"/>
      <c r="AD203" s="964"/>
      <c r="AE203" s="326"/>
      <c r="AG203" s="2"/>
      <c r="AH203" s="2"/>
      <c r="AI203" s="2"/>
      <c r="AJ203" s="241"/>
      <c r="AK203" s="175"/>
      <c r="AL203" s="175"/>
      <c r="AM203" s="175"/>
      <c r="AU203" s="11"/>
      <c r="AV203" s="11"/>
    </row>
    <row r="204" spans="1:48" ht="16.5" customHeight="1" thickBot="1">
      <c r="B204" s="80"/>
      <c r="C204" s="886"/>
      <c r="D204" s="11"/>
      <c r="E204" s="939"/>
      <c r="F204" s="940"/>
      <c r="G204" s="941"/>
      <c r="H204" s="38"/>
      <c r="I204" s="38"/>
      <c r="J204" s="94"/>
      <c r="K204" s="510" t="s">
        <v>104</v>
      </c>
      <c r="L204" s="546">
        <v>2.2400000000000002</v>
      </c>
      <c r="M204" s="520">
        <v>2.2400000000000002</v>
      </c>
      <c r="AC204" s="1185"/>
      <c r="AD204" s="964"/>
      <c r="AE204" s="326"/>
      <c r="AJ204" s="237"/>
      <c r="AK204" s="175"/>
      <c r="AL204" s="175"/>
      <c r="AM204" s="175"/>
      <c r="AU204" s="11"/>
      <c r="AV204" s="11"/>
    </row>
    <row r="205" spans="1:48" ht="13.5" customHeight="1" thickBot="1">
      <c r="B205" s="80"/>
      <c r="C205" s="886"/>
      <c r="D205" s="91"/>
      <c r="E205" s="736" t="s">
        <v>304</v>
      </c>
      <c r="F205" s="560"/>
      <c r="G205" s="64"/>
      <c r="H205" s="184" t="s">
        <v>556</v>
      </c>
      <c r="I205" s="198"/>
      <c r="J205" s="181"/>
      <c r="K205" s="721" t="s">
        <v>130</v>
      </c>
      <c r="L205" s="505"/>
      <c r="M205" s="722"/>
      <c r="AC205" s="1185"/>
      <c r="AD205" s="964"/>
      <c r="AE205" s="326"/>
      <c r="AJ205" s="214"/>
      <c r="AK205" s="175"/>
      <c r="AL205" s="175"/>
      <c r="AM205" s="175"/>
      <c r="AU205" s="11"/>
      <c r="AV205" s="11"/>
    </row>
    <row r="206" spans="1:48" ht="15" customHeight="1" thickBot="1">
      <c r="B206" s="80"/>
      <c r="C206" s="886"/>
      <c r="D206" s="91"/>
      <c r="E206" s="563" t="s">
        <v>148</v>
      </c>
      <c r="F206" s="118" t="s">
        <v>149</v>
      </c>
      <c r="G206" s="233" t="s">
        <v>150</v>
      </c>
      <c r="H206" s="539" t="s">
        <v>148</v>
      </c>
      <c r="I206" s="118" t="s">
        <v>149</v>
      </c>
      <c r="J206" s="233" t="s">
        <v>150</v>
      </c>
      <c r="K206" s="508" t="s">
        <v>120</v>
      </c>
      <c r="L206" s="505">
        <v>10</v>
      </c>
      <c r="M206" s="518">
        <v>10</v>
      </c>
      <c r="AC206" s="1184"/>
      <c r="AD206" s="964"/>
      <c r="AE206" s="326"/>
      <c r="AJ206" s="175"/>
      <c r="AK206" s="175"/>
      <c r="AL206" s="175"/>
      <c r="AM206" s="175"/>
      <c r="AU206" s="11"/>
      <c r="AV206" s="11"/>
    </row>
    <row r="207" spans="1:48" ht="15" customHeight="1">
      <c r="B207" s="80"/>
      <c r="C207" s="886"/>
      <c r="D207" s="91"/>
      <c r="E207" s="737" t="s">
        <v>76</v>
      </c>
      <c r="F207" s="727">
        <v>63.12</v>
      </c>
      <c r="G207" s="942">
        <v>60</v>
      </c>
      <c r="H207" s="211" t="s">
        <v>108</v>
      </c>
      <c r="I207" s="210">
        <v>20</v>
      </c>
      <c r="J207" s="219">
        <v>20</v>
      </c>
      <c r="K207" s="508" t="s">
        <v>131</v>
      </c>
      <c r="L207" s="505">
        <v>3</v>
      </c>
      <c r="M207" s="518">
        <v>3</v>
      </c>
      <c r="AC207" s="1185"/>
      <c r="AD207" s="964"/>
      <c r="AE207" s="326"/>
      <c r="AJ207" s="237"/>
      <c r="AK207" s="175"/>
      <c r="AL207" s="175"/>
      <c r="AM207" s="175"/>
      <c r="AU207" s="11"/>
      <c r="AV207" s="11"/>
    </row>
    <row r="208" spans="1:48" ht="14.25" customHeight="1">
      <c r="B208" s="80"/>
      <c r="C208" s="886"/>
      <c r="D208" s="91"/>
      <c r="E208" s="738" t="s">
        <v>76</v>
      </c>
      <c r="F208" s="558">
        <v>52.6</v>
      </c>
      <c r="G208" s="557">
        <v>50</v>
      </c>
      <c r="H208" s="351" t="s">
        <v>67</v>
      </c>
      <c r="I208" s="470">
        <v>9</v>
      </c>
      <c r="J208" s="473">
        <v>9</v>
      </c>
      <c r="K208" s="508" t="s">
        <v>133</v>
      </c>
      <c r="L208" s="505">
        <v>4</v>
      </c>
      <c r="M208" s="518">
        <v>4</v>
      </c>
      <c r="AC208" s="175"/>
      <c r="AD208" s="964"/>
      <c r="AE208" s="326"/>
      <c r="AJ208" s="237"/>
      <c r="AK208" s="175"/>
      <c r="AL208" s="175"/>
      <c r="AM208" s="175"/>
      <c r="AU208" s="11"/>
      <c r="AV208" s="11"/>
    </row>
    <row r="209" spans="2:48" ht="12.75" customHeight="1">
      <c r="B209" s="80"/>
      <c r="C209" s="886"/>
      <c r="D209" s="91"/>
      <c r="E209" s="11"/>
      <c r="G209" s="11"/>
      <c r="H209" s="351" t="s">
        <v>113</v>
      </c>
      <c r="I209" s="470">
        <v>0.2</v>
      </c>
      <c r="J209" s="473">
        <v>0.2</v>
      </c>
      <c r="K209" s="508" t="s">
        <v>102</v>
      </c>
      <c r="L209" s="505">
        <v>30</v>
      </c>
      <c r="M209" s="518">
        <v>30</v>
      </c>
      <c r="AC209" s="1184"/>
      <c r="AD209" s="964"/>
      <c r="AE209" s="326"/>
      <c r="AJ209" s="175"/>
      <c r="AK209" s="175"/>
      <c r="AL209" s="175"/>
      <c r="AM209" s="175"/>
      <c r="AU209" s="11"/>
      <c r="AV209" s="11"/>
    </row>
    <row r="210" spans="2:48" ht="14.25" customHeight="1">
      <c r="B210" s="80"/>
      <c r="C210" s="886"/>
      <c r="D210" s="91"/>
      <c r="E210" s="11"/>
      <c r="G210" s="11"/>
      <c r="H210" s="351" t="s">
        <v>102</v>
      </c>
      <c r="I210" s="470">
        <v>200</v>
      </c>
      <c r="J210" s="473">
        <v>200</v>
      </c>
      <c r="K210" s="510" t="s">
        <v>106</v>
      </c>
      <c r="L210" s="723">
        <v>8.0000000000000004E-4</v>
      </c>
      <c r="M210" s="724">
        <v>8.0000000000000004E-4</v>
      </c>
      <c r="AC210" s="1184"/>
      <c r="AD210" s="964"/>
      <c r="AE210" s="326"/>
      <c r="AJ210" s="175"/>
      <c r="AK210" s="175"/>
      <c r="AL210" s="175"/>
      <c r="AM210" s="175"/>
      <c r="AU210" s="11"/>
      <c r="AV210" s="11"/>
    </row>
    <row r="211" spans="2:48" ht="15.75" customHeight="1" thickBot="1">
      <c r="B211" s="80"/>
      <c r="C211" s="886"/>
      <c r="D211" s="91"/>
      <c r="H211" s="74"/>
      <c r="I211" s="38"/>
      <c r="J211" s="94"/>
      <c r="K211" s="355" t="s">
        <v>71</v>
      </c>
      <c r="L211" s="558">
        <v>0.4</v>
      </c>
      <c r="M211" s="524">
        <v>0.4</v>
      </c>
      <c r="AC211" s="1184"/>
      <c r="AD211" s="175"/>
      <c r="AE211" s="175"/>
      <c r="AJ211" s="241"/>
      <c r="AK211" s="175"/>
      <c r="AL211" s="175"/>
      <c r="AM211" s="175"/>
      <c r="AU211" s="11"/>
      <c r="AV211" s="11"/>
    </row>
    <row r="212" spans="2:48" ht="12.75" customHeight="1" thickBot="1">
      <c r="B212" s="77"/>
      <c r="C212" s="334" t="s">
        <v>234</v>
      </c>
      <c r="D212" s="223"/>
      <c r="E212" s="728" t="s">
        <v>239</v>
      </c>
      <c r="F212" s="51"/>
      <c r="G212" s="64"/>
      <c r="H212" s="650"/>
      <c r="I212" s="51"/>
      <c r="J212" s="64"/>
      <c r="K212" s="197" t="s">
        <v>221</v>
      </c>
      <c r="L212" s="198"/>
      <c r="M212" s="181"/>
      <c r="AC212" s="389"/>
      <c r="AD212" s="244"/>
      <c r="AE212" s="175"/>
      <c r="AF212" s="175"/>
      <c r="AG212" s="175"/>
      <c r="AH212" s="169"/>
      <c r="AI212" s="169"/>
      <c r="AJ212" s="241"/>
      <c r="AK212" s="175"/>
      <c r="AL212" s="175"/>
      <c r="AM212" s="175"/>
      <c r="AN212" s="175"/>
      <c r="AO212" s="175"/>
      <c r="AU212" s="11"/>
      <c r="AV212" s="11"/>
    </row>
    <row r="213" spans="2:48" ht="15" customHeight="1" thickBot="1">
      <c r="B213" s="543" t="s">
        <v>359</v>
      </c>
      <c r="C213" s="359" t="s">
        <v>345</v>
      </c>
      <c r="D213" s="503">
        <v>50</v>
      </c>
      <c r="E213" s="734" t="s">
        <v>148</v>
      </c>
      <c r="F213" s="123" t="s">
        <v>149</v>
      </c>
      <c r="G213" s="229" t="s">
        <v>150</v>
      </c>
      <c r="H213" s="734" t="s">
        <v>148</v>
      </c>
      <c r="I213" s="123" t="s">
        <v>149</v>
      </c>
      <c r="J213" s="681" t="s">
        <v>150</v>
      </c>
      <c r="K213" s="734" t="s">
        <v>148</v>
      </c>
      <c r="L213" s="123" t="s">
        <v>149</v>
      </c>
      <c r="M213" s="229" t="s">
        <v>150</v>
      </c>
      <c r="X213" s="175"/>
      <c r="Y213" s="175"/>
      <c r="Z213" s="175"/>
      <c r="AB213" s="180"/>
      <c r="AC213" s="174"/>
      <c r="AD213" s="243"/>
      <c r="AF213" s="1201"/>
      <c r="AG213" s="1184"/>
      <c r="AH213" s="1201"/>
      <c r="AI213" s="1184"/>
      <c r="AJ213" s="1184"/>
      <c r="AK213" s="1184"/>
      <c r="AL213" s="175"/>
      <c r="AM213" s="175"/>
      <c r="AN213" s="175"/>
      <c r="AO213" s="175"/>
      <c r="AU213" s="11"/>
      <c r="AV213" s="11"/>
    </row>
    <row r="214" spans="2:48" ht="15" customHeight="1">
      <c r="B214" s="726" t="s">
        <v>553</v>
      </c>
      <c r="C214" s="1126" t="s">
        <v>239</v>
      </c>
      <c r="D214" s="733">
        <v>100</v>
      </c>
      <c r="E214" s="120" t="s">
        <v>276</v>
      </c>
      <c r="F214" s="216">
        <v>73.900000000000006</v>
      </c>
      <c r="G214" s="342">
        <v>51.1</v>
      </c>
      <c r="H214" s="907" t="s">
        <v>201</v>
      </c>
      <c r="I214" s="216">
        <v>7</v>
      </c>
      <c r="J214" s="934">
        <v>7</v>
      </c>
      <c r="K214" s="211" t="s">
        <v>118</v>
      </c>
      <c r="L214" s="213">
        <v>1.1000000000000001</v>
      </c>
      <c r="M214" s="225">
        <v>1.1000000000000001</v>
      </c>
      <c r="X214" s="187"/>
      <c r="Y214" s="214"/>
      <c r="Z214" s="175"/>
      <c r="AB214" s="180"/>
      <c r="AC214" s="168"/>
      <c r="AD214" s="246"/>
      <c r="AF214" s="1185"/>
      <c r="AG214" s="1184"/>
      <c r="AH214" s="1184"/>
      <c r="AI214" s="1184"/>
      <c r="AJ214" s="1184"/>
      <c r="AK214" s="1184"/>
      <c r="AL214" s="175"/>
      <c r="AM214" s="175"/>
      <c r="AN214" s="175"/>
      <c r="AO214" s="175"/>
      <c r="AU214" s="11"/>
      <c r="AV214" s="11"/>
    </row>
    <row r="215" spans="2:48" ht="12.75" customHeight="1">
      <c r="B215" s="501" t="s">
        <v>19</v>
      </c>
      <c r="C215" s="502" t="s">
        <v>114</v>
      </c>
      <c r="D215" s="672">
        <v>200</v>
      </c>
      <c r="E215" s="355" t="s">
        <v>101</v>
      </c>
      <c r="F215" s="558">
        <v>7.7</v>
      </c>
      <c r="G215" s="720">
        <v>7.7</v>
      </c>
      <c r="H215" s="483" t="s">
        <v>112</v>
      </c>
      <c r="I215" s="505">
        <v>3</v>
      </c>
      <c r="J215" s="620">
        <v>3</v>
      </c>
      <c r="K215" s="351" t="s">
        <v>102</v>
      </c>
      <c r="L215" s="505">
        <v>66</v>
      </c>
      <c r="M215" s="518">
        <v>66</v>
      </c>
      <c r="X215" s="175"/>
      <c r="Y215" s="175"/>
      <c r="Z215" s="175"/>
      <c r="AB215" s="410"/>
      <c r="AC215" s="174"/>
      <c r="AD215" s="243"/>
      <c r="AF215" s="1185"/>
      <c r="AG215" s="1184"/>
      <c r="AH215" s="1184"/>
      <c r="AI215" s="1184"/>
      <c r="AJ215" s="1184"/>
      <c r="AK215" s="1184"/>
      <c r="AL215" s="175"/>
      <c r="AM215" s="175"/>
      <c r="AN215" s="175"/>
      <c r="AO215" s="175"/>
      <c r="AU215" s="11"/>
      <c r="AV215" s="11"/>
    </row>
    <row r="216" spans="2:48" ht="12.75" customHeight="1">
      <c r="B216" s="543"/>
      <c r="C216" s="502"/>
      <c r="D216" s="641"/>
      <c r="E216" s="701" t="s">
        <v>98</v>
      </c>
      <c r="F216" s="558">
        <v>10.5</v>
      </c>
      <c r="G216" s="718">
        <v>10.5</v>
      </c>
      <c r="H216" s="735" t="s">
        <v>559</v>
      </c>
      <c r="I216" s="705"/>
      <c r="J216" s="377"/>
      <c r="K216" s="284" t="s">
        <v>67</v>
      </c>
      <c r="L216" s="1636">
        <v>10</v>
      </c>
      <c r="M216" s="1637">
        <v>10</v>
      </c>
      <c r="X216" s="175"/>
      <c r="Y216" s="175"/>
      <c r="Z216" s="175"/>
      <c r="AB216" s="410"/>
      <c r="AC216" s="174"/>
      <c r="AD216" s="11"/>
      <c r="AF216" s="1185"/>
      <c r="AG216" s="1184"/>
      <c r="AH216" s="1184"/>
      <c r="AI216" s="1193"/>
      <c r="AJ216" s="1184"/>
      <c r="AK216" s="1184"/>
      <c r="AL216" s="175"/>
      <c r="AM216" s="175"/>
      <c r="AN216" s="175"/>
      <c r="AO216" s="175"/>
      <c r="AU216" s="11"/>
      <c r="AV216" s="11"/>
    </row>
    <row r="217" spans="2:48" ht="12" customHeight="1" thickBot="1">
      <c r="B217" s="111"/>
      <c r="C217" s="725"/>
      <c r="D217" s="74"/>
      <c r="E217" s="357" t="s">
        <v>90</v>
      </c>
      <c r="F217" s="397">
        <v>9.8699999999999992</v>
      </c>
      <c r="G217" s="924">
        <v>7.7</v>
      </c>
      <c r="H217" s="366" t="s">
        <v>98</v>
      </c>
      <c r="I217" s="397">
        <v>30</v>
      </c>
      <c r="J217" s="678">
        <v>30</v>
      </c>
      <c r="K217" s="383" t="s">
        <v>102</v>
      </c>
      <c r="L217" s="559">
        <v>150</v>
      </c>
      <c r="M217" s="1638">
        <v>150</v>
      </c>
      <c r="X217" s="175"/>
      <c r="Y217" s="420"/>
      <c r="Z217" s="389"/>
      <c r="AB217" s="180"/>
      <c r="AC217" s="174"/>
      <c r="AD217" s="11"/>
      <c r="AF217" s="1185"/>
      <c r="AG217" s="1184"/>
      <c r="AH217" s="1185"/>
      <c r="AI217" s="1184"/>
      <c r="AJ217" s="1184"/>
      <c r="AK217" s="1184"/>
      <c r="AL217" s="175"/>
      <c r="AM217" s="175"/>
      <c r="AN217" s="175"/>
      <c r="AO217" s="175"/>
      <c r="AU217" s="11"/>
      <c r="AV217" s="11"/>
    </row>
    <row r="218" spans="2:48" ht="12.75" customHeight="1">
      <c r="X218" s="169"/>
      <c r="Y218" s="175"/>
      <c r="Z218" s="175"/>
      <c r="AB218" s="410"/>
      <c r="AC218" s="174"/>
      <c r="AD218" s="11"/>
      <c r="AF218" s="1185"/>
      <c r="AG218" s="175"/>
      <c r="AH218" s="1185"/>
      <c r="AI218" s="1184"/>
      <c r="AJ218" s="1184"/>
      <c r="AK218" s="1184"/>
      <c r="AL218" s="175"/>
      <c r="AM218" s="175"/>
      <c r="AN218" s="175"/>
      <c r="AO218" s="175"/>
      <c r="AU218" s="11"/>
      <c r="AV218" s="11"/>
    </row>
    <row r="219" spans="2:48" ht="14.25" customHeight="1">
      <c r="X219" s="169"/>
      <c r="Y219" s="168"/>
      <c r="Z219" s="193"/>
      <c r="AB219" s="410"/>
      <c r="AC219" s="168"/>
      <c r="AF219" s="1185"/>
      <c r="AG219" s="175"/>
      <c r="AH219" s="1185"/>
      <c r="AI219" s="1184"/>
      <c r="AJ219" s="1184"/>
      <c r="AK219" s="1184"/>
      <c r="AL219" s="175"/>
      <c r="AM219" s="175"/>
      <c r="AN219" s="175"/>
      <c r="AO219" s="175"/>
      <c r="AU219" s="11"/>
      <c r="AV219" s="11"/>
    </row>
    <row r="220" spans="2:48">
      <c r="X220" s="169"/>
      <c r="Y220" s="168"/>
      <c r="Z220" s="193"/>
      <c r="AB220" s="410"/>
      <c r="AC220" s="168"/>
      <c r="AF220" s="1185"/>
      <c r="AG220" s="175"/>
      <c r="AH220" s="1185"/>
      <c r="AI220" s="1184"/>
      <c r="AJ220" s="1184"/>
      <c r="AK220" s="1184"/>
      <c r="AL220" s="175"/>
      <c r="AM220" s="175"/>
      <c r="AN220" s="175"/>
      <c r="AO220" s="175"/>
      <c r="AU220" s="11"/>
      <c r="AV220" s="11"/>
    </row>
    <row r="221" spans="2:48" ht="15.75">
      <c r="X221" s="169"/>
      <c r="Y221" s="168"/>
      <c r="Z221" s="193"/>
      <c r="AB221" s="410"/>
      <c r="AC221" s="348"/>
      <c r="AF221" s="1185"/>
      <c r="AG221" s="175"/>
      <c r="AH221" s="1185"/>
      <c r="AI221" s="1184"/>
      <c r="AJ221" s="1184"/>
      <c r="AK221" s="1184"/>
      <c r="AL221" s="175"/>
      <c r="AM221" s="175"/>
      <c r="AN221" s="175"/>
      <c r="AO221" s="175"/>
      <c r="AU221" s="11"/>
      <c r="AV221" s="11"/>
    </row>
    <row r="222" spans="2:48" ht="15" customHeight="1">
      <c r="X222" s="169"/>
      <c r="Y222" s="168"/>
      <c r="Z222" s="193"/>
      <c r="AB222" s="410"/>
      <c r="AC222" s="348"/>
      <c r="AF222" s="1185"/>
      <c r="AG222" s="1184"/>
      <c r="AH222" s="1185"/>
      <c r="AI222" s="1184"/>
      <c r="AJ222" s="1184"/>
      <c r="AK222" s="1184"/>
      <c r="AL222" s="175"/>
      <c r="AM222" s="175"/>
      <c r="AN222" s="175"/>
      <c r="AO222" s="175"/>
      <c r="AU222" s="11"/>
      <c r="AV222" s="11"/>
    </row>
    <row r="223" spans="2:48" ht="13.5" customHeight="1">
      <c r="X223" s="169"/>
      <c r="Y223" s="423"/>
      <c r="Z223" s="193"/>
      <c r="AB223" s="410"/>
      <c r="AC223" s="348"/>
      <c r="AF223" s="1185"/>
      <c r="AG223" s="175"/>
      <c r="AH223" s="1185"/>
      <c r="AI223" s="1184"/>
      <c r="AJ223" s="1184"/>
      <c r="AK223" s="1184"/>
      <c r="AL223" s="175"/>
      <c r="AM223" s="175"/>
      <c r="AN223" s="175"/>
      <c r="AO223" s="175"/>
      <c r="AU223" s="11"/>
      <c r="AV223" s="11"/>
    </row>
    <row r="224" spans="2:48" ht="13.5" customHeight="1">
      <c r="X224" s="169"/>
      <c r="Y224" s="236"/>
      <c r="Z224" s="193"/>
      <c r="AB224" s="410"/>
      <c r="AC224" s="348"/>
      <c r="AF224" s="1185"/>
      <c r="AG224" s="175"/>
      <c r="AH224" s="1185"/>
      <c r="AI224" s="1187"/>
      <c r="AJ224" s="1184"/>
      <c r="AK224" s="1184"/>
      <c r="AL224" s="175"/>
      <c r="AM224" s="175"/>
      <c r="AN224" s="175"/>
      <c r="AO224" s="175"/>
      <c r="AU224" s="11"/>
      <c r="AV224" s="11"/>
    </row>
    <row r="225" spans="2:48" ht="14.25" customHeight="1">
      <c r="X225" s="169"/>
      <c r="Y225" s="236"/>
      <c r="Z225" s="193"/>
      <c r="AB225" s="410"/>
      <c r="AC225" s="348"/>
      <c r="AF225" s="1185"/>
      <c r="AG225" s="1184"/>
      <c r="AH225" s="1192"/>
      <c r="AI225" s="1184"/>
      <c r="AJ225" s="1184"/>
      <c r="AK225" s="1184"/>
      <c r="AL225" s="175"/>
      <c r="AM225" s="175"/>
      <c r="AN225" s="175"/>
      <c r="AO225" s="175"/>
      <c r="AU225" s="11"/>
      <c r="AV225" s="11"/>
    </row>
    <row r="226" spans="2:48" ht="12.75" customHeight="1">
      <c r="X226" s="169"/>
      <c r="Y226" s="236"/>
      <c r="Z226" s="193"/>
      <c r="AB226" s="410"/>
      <c r="AC226" s="348"/>
      <c r="AF226" s="1185"/>
      <c r="AG226" s="1184"/>
      <c r="AH226" s="1184"/>
      <c r="AI226" s="1184"/>
      <c r="AJ226" s="1184"/>
      <c r="AK226" s="1184"/>
      <c r="AL226" s="175"/>
      <c r="AM226" s="175"/>
      <c r="AN226" s="175"/>
      <c r="AO226" s="175"/>
    </row>
    <row r="227" spans="2:48" ht="19.5" customHeight="1">
      <c r="B227" t="s">
        <v>347</v>
      </c>
      <c r="F227" s="218" t="s">
        <v>268</v>
      </c>
      <c r="J227" s="163" t="s">
        <v>244</v>
      </c>
      <c r="L227" s="2"/>
      <c r="AB227" s="415"/>
      <c r="AC227" s="348"/>
      <c r="AF227" s="1185"/>
      <c r="AG227" s="175"/>
      <c r="AH227" s="1185"/>
      <c r="AI227" s="1184"/>
      <c r="AJ227" s="1184"/>
      <c r="AK227" s="1184"/>
      <c r="AL227" s="175"/>
      <c r="AM227" s="175"/>
      <c r="AN227" s="175"/>
      <c r="AO227" s="175"/>
    </row>
    <row r="228" spans="2:48" ht="17.25" customHeight="1" thickBot="1">
      <c r="B228" s="2" t="s">
        <v>375</v>
      </c>
      <c r="K228" s="163" t="s">
        <v>307</v>
      </c>
      <c r="AB228" s="205"/>
      <c r="AC228" s="348"/>
      <c r="AF228" s="1185"/>
      <c r="AG228" s="1184"/>
      <c r="AH228" s="1184"/>
      <c r="AI228" s="1184"/>
      <c r="AJ228" s="1184"/>
      <c r="AK228" s="1184"/>
      <c r="AL228" s="175"/>
      <c r="AM228" s="175"/>
      <c r="AN228" s="175"/>
      <c r="AO228" s="175"/>
      <c r="AU228" s="175"/>
      <c r="AV228" s="175"/>
    </row>
    <row r="229" spans="2:48" ht="18" customHeight="1">
      <c r="B229" s="34" t="s">
        <v>2</v>
      </c>
      <c r="C229" s="101" t="s">
        <v>3</v>
      </c>
      <c r="D229" s="532" t="s">
        <v>4</v>
      </c>
      <c r="E229" s="107" t="s">
        <v>79</v>
      </c>
      <c r="F229" s="88"/>
      <c r="G229" s="88"/>
      <c r="H229" s="88"/>
      <c r="I229" s="88"/>
      <c r="J229" s="88"/>
      <c r="K229" s="88"/>
      <c r="L229" s="88"/>
      <c r="M229" s="69"/>
      <c r="AB229" s="205"/>
      <c r="AC229" s="348"/>
      <c r="AF229" s="1185"/>
      <c r="AG229" s="175"/>
      <c r="AH229" s="1184"/>
      <c r="AI229" s="1184"/>
      <c r="AJ229" s="1184"/>
      <c r="AK229" s="1184"/>
      <c r="AL229" s="175"/>
      <c r="AM229" s="175"/>
      <c r="AN229" s="175"/>
      <c r="AO229" s="175"/>
      <c r="AU229" s="175"/>
      <c r="AV229" s="175"/>
    </row>
    <row r="230" spans="2:48" ht="13.5" customHeight="1" thickBot="1">
      <c r="B230" s="605" t="s">
        <v>5</v>
      </c>
      <c r="C230" s="26"/>
      <c r="D230" s="710" t="s">
        <v>80</v>
      </c>
      <c r="E230" s="80"/>
      <c r="M230" s="91"/>
      <c r="AB230" s="175"/>
      <c r="AC230" s="348"/>
      <c r="AF230" s="1185"/>
      <c r="AG230" s="1185"/>
      <c r="AH230" s="1184"/>
      <c r="AI230" s="1184"/>
      <c r="AJ230" s="1184"/>
      <c r="AK230" s="1184"/>
      <c r="AL230" s="175"/>
      <c r="AM230" s="175"/>
      <c r="AN230" s="175"/>
      <c r="AO230" s="175"/>
      <c r="AU230" s="175"/>
      <c r="AV230" s="175"/>
    </row>
    <row r="231" spans="2:48" ht="13.5" customHeight="1" thickBot="1">
      <c r="B231" s="740" t="s">
        <v>124</v>
      </c>
      <c r="C231" s="741"/>
      <c r="D231" s="61"/>
      <c r="E231" s="607" t="s">
        <v>308</v>
      </c>
      <c r="F231" s="737"/>
      <c r="G231" s="88"/>
      <c r="H231" s="649" t="s">
        <v>270</v>
      </c>
      <c r="I231" s="51"/>
      <c r="J231" s="64"/>
      <c r="K231" s="449" t="s">
        <v>240</v>
      </c>
      <c r="L231" s="198"/>
      <c r="M231" s="181"/>
      <c r="AB231" s="175"/>
      <c r="AC231" s="348"/>
      <c r="AF231" s="1185"/>
      <c r="AG231" s="175"/>
      <c r="AH231" s="1184"/>
      <c r="AI231" s="1184"/>
      <c r="AJ231" s="1190"/>
      <c r="AK231" s="1184"/>
      <c r="AL231" s="175"/>
      <c r="AM231" s="175"/>
      <c r="AN231" s="175"/>
      <c r="AO231" s="175"/>
      <c r="AU231" s="175"/>
      <c r="AV231" s="175"/>
    </row>
    <row r="232" spans="2:48" ht="12" customHeight="1" thickBot="1">
      <c r="B232" s="729" t="s">
        <v>309</v>
      </c>
      <c r="C232" s="884" t="s">
        <v>208</v>
      </c>
      <c r="D232" s="774">
        <v>250</v>
      </c>
      <c r="E232" s="563" t="s">
        <v>148</v>
      </c>
      <c r="F232" s="118" t="s">
        <v>149</v>
      </c>
      <c r="G232" s="233" t="s">
        <v>150</v>
      </c>
      <c r="H232" s="539" t="s">
        <v>148</v>
      </c>
      <c r="I232" s="118" t="s">
        <v>149</v>
      </c>
      <c r="J232" s="617" t="s">
        <v>150</v>
      </c>
      <c r="K232" s="267" t="s">
        <v>148</v>
      </c>
      <c r="L232" s="268" t="s">
        <v>149</v>
      </c>
      <c r="M232" s="450" t="s">
        <v>150</v>
      </c>
      <c r="AB232" s="175"/>
      <c r="AC232" s="175"/>
      <c r="AF232" s="1184"/>
      <c r="AG232" s="1184"/>
      <c r="AH232" s="1184"/>
      <c r="AI232" s="1184"/>
      <c r="AJ232" s="1184"/>
      <c r="AK232" s="1184"/>
      <c r="AL232" s="175"/>
      <c r="AM232" s="175"/>
      <c r="AN232" s="175"/>
      <c r="AO232" s="175"/>
      <c r="AU232" s="175"/>
      <c r="AV232" s="175"/>
    </row>
    <row r="233" spans="2:48" ht="15" customHeight="1">
      <c r="B233" s="634" t="s">
        <v>349</v>
      </c>
      <c r="C233" s="1134" t="s">
        <v>350</v>
      </c>
      <c r="D233" s="709" t="s">
        <v>383</v>
      </c>
      <c r="E233" s="122" t="s">
        <v>172</v>
      </c>
      <c r="F233" s="335">
        <v>20</v>
      </c>
      <c r="G233" s="540">
        <v>20</v>
      </c>
      <c r="H233" s="120" t="s">
        <v>135</v>
      </c>
      <c r="I233" s="561">
        <v>37.200000000000003</v>
      </c>
      <c r="J233" s="682">
        <v>37.200000000000003</v>
      </c>
      <c r="K233" s="215" t="s">
        <v>273</v>
      </c>
      <c r="L233" s="224">
        <v>2.4</v>
      </c>
      <c r="M233" s="227">
        <v>2.4</v>
      </c>
      <c r="AB233" s="175"/>
      <c r="AC233" s="168"/>
      <c r="AF233" s="1184"/>
      <c r="AG233" s="1184"/>
      <c r="AH233" s="1184"/>
      <c r="AI233" s="1184"/>
      <c r="AJ233" s="1190"/>
      <c r="AK233" s="1184"/>
      <c r="AL233" s="175"/>
      <c r="AM233" s="175"/>
      <c r="AN233" s="175"/>
      <c r="AO233" s="175"/>
      <c r="AU233" s="175"/>
      <c r="AV233" s="175"/>
    </row>
    <row r="234" spans="2:48">
      <c r="B234" s="608" t="s">
        <v>22</v>
      </c>
      <c r="C234" s="359" t="s">
        <v>240</v>
      </c>
      <c r="D234" s="584">
        <v>200</v>
      </c>
      <c r="E234" s="508" t="s">
        <v>88</v>
      </c>
      <c r="F234" s="522">
        <v>12.5</v>
      </c>
      <c r="G234" s="523">
        <v>10</v>
      </c>
      <c r="H234" s="508" t="s">
        <v>101</v>
      </c>
      <c r="I234" s="558">
        <v>202.4</v>
      </c>
      <c r="J234" s="557">
        <v>202.4</v>
      </c>
      <c r="K234" s="356" t="s">
        <v>78</v>
      </c>
      <c r="L234" s="352">
        <v>200</v>
      </c>
      <c r="M234" s="354">
        <v>200</v>
      </c>
      <c r="AB234" s="173"/>
      <c r="AC234" s="15"/>
      <c r="AF234" s="753"/>
      <c r="AG234" s="175"/>
      <c r="AH234" s="173"/>
      <c r="AI234" s="382"/>
      <c r="AJ234" s="175"/>
      <c r="AK234" s="175"/>
      <c r="AL234" s="175"/>
      <c r="AM234" s="175"/>
      <c r="AN234" s="175"/>
      <c r="AO234" s="175"/>
      <c r="AU234" s="175"/>
      <c r="AV234" s="175"/>
    </row>
    <row r="235" spans="2:48">
      <c r="B235" s="501" t="s">
        <v>10</v>
      </c>
      <c r="C235" s="359" t="s">
        <v>11</v>
      </c>
      <c r="D235" s="481">
        <v>50</v>
      </c>
      <c r="E235" s="508" t="s">
        <v>189</v>
      </c>
      <c r="F235" s="522">
        <v>12</v>
      </c>
      <c r="G235" s="523">
        <v>10</v>
      </c>
      <c r="H235" s="510" t="s">
        <v>67</v>
      </c>
      <c r="I235" s="637">
        <v>6.2</v>
      </c>
      <c r="J235" s="583">
        <v>6.2</v>
      </c>
      <c r="K235" s="284" t="s">
        <v>67</v>
      </c>
      <c r="L235" s="302">
        <v>5</v>
      </c>
      <c r="M235" s="303">
        <v>5</v>
      </c>
      <c r="AB235" s="169"/>
      <c r="AC235" s="59"/>
      <c r="AF235" s="1213"/>
      <c r="AG235" s="175"/>
      <c r="AH235" s="175"/>
      <c r="AI235" s="175"/>
      <c r="AJ235" s="175"/>
      <c r="AK235" s="175"/>
      <c r="AL235" s="175"/>
      <c r="AM235" s="175"/>
      <c r="AN235" s="175"/>
      <c r="AO235" s="175"/>
      <c r="AU235" s="175"/>
      <c r="AV235" s="175"/>
    </row>
    <row r="236" spans="2:48">
      <c r="B236" s="501" t="s">
        <v>10</v>
      </c>
      <c r="C236" s="359" t="s">
        <v>15</v>
      </c>
      <c r="D236" s="584">
        <v>50</v>
      </c>
      <c r="E236" s="508" t="s">
        <v>103</v>
      </c>
      <c r="F236" s="522">
        <v>5</v>
      </c>
      <c r="G236" s="523">
        <v>5</v>
      </c>
      <c r="H236" s="550" t="s">
        <v>105</v>
      </c>
      <c r="I236" s="553">
        <v>1</v>
      </c>
      <c r="J236" s="554">
        <v>1</v>
      </c>
      <c r="K236" s="351" t="s">
        <v>102</v>
      </c>
      <c r="L236" s="470">
        <v>10</v>
      </c>
      <c r="M236" s="473">
        <v>10</v>
      </c>
      <c r="AB236" s="173"/>
      <c r="AC236" s="15"/>
      <c r="AF236" s="1213"/>
      <c r="AG236" s="175"/>
      <c r="AH236" s="175"/>
      <c r="AI236" s="175"/>
      <c r="AJ236" s="175"/>
      <c r="AK236" s="175"/>
      <c r="AL236" s="175"/>
      <c r="AM236" s="175"/>
      <c r="AN236" s="175"/>
      <c r="AO236" s="175"/>
      <c r="AU236" s="175"/>
      <c r="AV236" s="175"/>
    </row>
    <row r="237" spans="2:48">
      <c r="B237" s="80"/>
      <c r="C237" s="886"/>
      <c r="D237" s="692"/>
      <c r="E237" s="508" t="s">
        <v>86</v>
      </c>
      <c r="F237" s="505">
        <v>1.5</v>
      </c>
      <c r="G237" s="518">
        <v>1.5</v>
      </c>
      <c r="H237" s="355" t="s">
        <v>102</v>
      </c>
      <c r="I237" s="505">
        <v>13.6</v>
      </c>
      <c r="J237" s="377"/>
      <c r="K237" s="80"/>
      <c r="L237" s="11"/>
      <c r="M237" s="91"/>
      <c r="AB237" s="173"/>
      <c r="AC237" s="11"/>
      <c r="AF237" s="1213"/>
      <c r="AG237" s="175"/>
      <c r="AH237" s="175"/>
      <c r="AI237" s="175"/>
      <c r="AJ237" s="175"/>
      <c r="AK237" s="175"/>
      <c r="AL237" s="175"/>
      <c r="AM237" s="175"/>
      <c r="AN237" s="175"/>
      <c r="AO237" s="175"/>
      <c r="AU237" s="175"/>
      <c r="AV237" s="175"/>
    </row>
    <row r="238" spans="2:48">
      <c r="B238" s="80"/>
      <c r="C238" s="886"/>
      <c r="D238" s="692"/>
      <c r="E238" s="550" t="s">
        <v>105</v>
      </c>
      <c r="F238" s="553">
        <v>1.2</v>
      </c>
      <c r="G238" s="554">
        <v>1.2</v>
      </c>
      <c r="H238" s="355" t="s">
        <v>103</v>
      </c>
      <c r="I238" s="558">
        <v>10</v>
      </c>
      <c r="J238" s="557">
        <v>10</v>
      </c>
      <c r="K238" s="80"/>
      <c r="L238" s="11"/>
      <c r="M238" s="91"/>
      <c r="AB238" s="173"/>
      <c r="AC238" s="11"/>
      <c r="AF238" s="1213"/>
      <c r="AG238" s="175"/>
      <c r="AH238" s="175"/>
      <c r="AI238" s="175"/>
      <c r="AJ238" s="175"/>
      <c r="AK238" s="175"/>
      <c r="AL238" s="175"/>
      <c r="AM238" s="175"/>
      <c r="AN238" s="175"/>
      <c r="AO238" s="175"/>
      <c r="AU238" s="175"/>
      <c r="AV238" s="175"/>
    </row>
    <row r="239" spans="2:48">
      <c r="B239" s="80"/>
      <c r="C239" s="886"/>
      <c r="D239" s="692"/>
      <c r="E239" s="550" t="s">
        <v>106</v>
      </c>
      <c r="F239" s="548">
        <v>0.01</v>
      </c>
      <c r="G239" s="549">
        <v>0.01</v>
      </c>
      <c r="H239" s="80"/>
      <c r="I239" s="11"/>
      <c r="J239" s="11"/>
      <c r="K239" s="80"/>
      <c r="L239" s="11"/>
      <c r="M239" s="91"/>
      <c r="X239" s="175"/>
      <c r="Y239" s="175"/>
      <c r="Z239" s="236"/>
      <c r="AB239" s="173"/>
      <c r="AC239" s="11"/>
      <c r="AF239" s="1213"/>
      <c r="AG239" s="175"/>
      <c r="AH239" s="175"/>
      <c r="AI239" s="175"/>
      <c r="AJ239" s="175"/>
      <c r="AK239" s="175"/>
      <c r="AL239" s="175"/>
      <c r="AM239" s="175"/>
      <c r="AN239" s="175"/>
      <c r="AO239" s="175"/>
      <c r="AU239" s="175"/>
      <c r="AV239" s="175"/>
    </row>
    <row r="240" spans="2:48" ht="15.75" thickBot="1">
      <c r="B240" s="74"/>
      <c r="C240" s="880"/>
      <c r="D240" s="601"/>
      <c r="E240" s="508" t="s">
        <v>102</v>
      </c>
      <c r="F240" s="505">
        <v>237.7</v>
      </c>
      <c r="G240" s="518">
        <v>237.7</v>
      </c>
      <c r="H240" s="80"/>
      <c r="I240" s="11"/>
      <c r="J240" s="11"/>
      <c r="K240" s="80"/>
      <c r="L240" s="11"/>
      <c r="M240" s="91"/>
      <c r="X240" s="169"/>
      <c r="Y240" s="168"/>
      <c r="Z240" s="244"/>
      <c r="AB240" s="169"/>
      <c r="AF240" s="1213"/>
      <c r="AG240" s="175"/>
      <c r="AH240" s="175"/>
      <c r="AI240" s="175"/>
      <c r="AJ240" s="175"/>
      <c r="AK240" s="175"/>
      <c r="AL240" s="175"/>
      <c r="AM240" s="175"/>
      <c r="AN240" s="175"/>
      <c r="AO240" s="175"/>
      <c r="AU240" s="175"/>
      <c r="AV240" s="175"/>
    </row>
    <row r="241" spans="2:48" ht="15.75">
      <c r="B241" s="77"/>
      <c r="C241" s="334" t="s">
        <v>234</v>
      </c>
      <c r="D241" s="775"/>
      <c r="H241" s="80"/>
      <c r="I241" s="11"/>
      <c r="J241" s="11"/>
      <c r="K241" s="80"/>
      <c r="L241" s="11"/>
      <c r="M241" s="91"/>
      <c r="X241" s="169"/>
      <c r="Y241" s="348"/>
      <c r="Z241" s="964"/>
      <c r="AB241" s="169"/>
      <c r="AD241" s="333"/>
      <c r="AE241" s="11"/>
      <c r="AF241" s="1213"/>
      <c r="AG241" s="175"/>
      <c r="AH241" s="175"/>
      <c r="AI241" s="175"/>
      <c r="AJ241" s="175"/>
      <c r="AK241" s="175"/>
      <c r="AL241" s="175"/>
      <c r="AM241" s="175"/>
      <c r="AN241" s="175"/>
      <c r="AO241" s="175"/>
      <c r="AU241" s="175"/>
      <c r="AV241" s="175"/>
    </row>
    <row r="242" spans="2:48" ht="16.5" thickBot="1">
      <c r="B242" s="501" t="s">
        <v>248</v>
      </c>
      <c r="C242" s="359" t="s">
        <v>241</v>
      </c>
      <c r="D242" s="600">
        <v>200</v>
      </c>
      <c r="E242" s="643"/>
      <c r="F242" s="548"/>
      <c r="G242" s="646"/>
      <c r="H242" s="74"/>
      <c r="I242" s="38"/>
      <c r="J242" s="38"/>
      <c r="K242" s="74"/>
      <c r="L242" s="38"/>
      <c r="M242" s="94"/>
      <c r="X242" s="169"/>
      <c r="Y242" s="348"/>
      <c r="Z242" s="964"/>
      <c r="AB242" s="169"/>
      <c r="AD242" s="11"/>
      <c r="AE242" s="11"/>
      <c r="AF242" s="1213"/>
      <c r="AG242" s="175"/>
      <c r="AH242" s="175"/>
      <c r="AI242" s="175"/>
      <c r="AJ242" s="175"/>
      <c r="AK242" s="175"/>
      <c r="AL242" s="175"/>
      <c r="AM242" s="175"/>
      <c r="AN242" s="175"/>
      <c r="AO242" s="175"/>
      <c r="AU242" s="175"/>
      <c r="AV242" s="175"/>
    </row>
    <row r="243" spans="2:48" ht="16.5" thickBot="1">
      <c r="B243" s="277" t="s">
        <v>560</v>
      </c>
      <c r="C243" s="1195" t="s">
        <v>246</v>
      </c>
      <c r="D243" s="598">
        <v>100</v>
      </c>
      <c r="E243" s="198"/>
      <c r="F243" s="287" t="s">
        <v>235</v>
      </c>
      <c r="G243" s="230"/>
      <c r="H243" s="198"/>
      <c r="I243" s="198"/>
      <c r="J243" s="181"/>
      <c r="K243" s="673" t="s">
        <v>351</v>
      </c>
      <c r="L243" s="51"/>
      <c r="M243" s="64"/>
      <c r="X243" s="169"/>
      <c r="Y243" s="348"/>
      <c r="Z243" s="964"/>
      <c r="AB243" s="169"/>
      <c r="AD243" s="11"/>
      <c r="AE243" s="11"/>
      <c r="AF243" s="1213"/>
      <c r="AG243" s="175"/>
      <c r="AH243" s="175"/>
      <c r="AI243" s="175"/>
      <c r="AJ243" s="175"/>
      <c r="AK243" s="175"/>
      <c r="AL243" s="175"/>
      <c r="AM243" s="175"/>
      <c r="AN243" s="175"/>
      <c r="AO243" s="175"/>
      <c r="AU243" s="175"/>
      <c r="AV243" s="175"/>
    </row>
    <row r="244" spans="2:48" ht="16.5" thickBot="1">
      <c r="B244" s="480" t="s">
        <v>13</v>
      </c>
      <c r="C244" s="359" t="s">
        <v>544</v>
      </c>
      <c r="D244" s="481">
        <v>80</v>
      </c>
      <c r="E244" s="307" t="s">
        <v>148</v>
      </c>
      <c r="F244" s="268" t="s">
        <v>149</v>
      </c>
      <c r="G244" s="269" t="s">
        <v>150</v>
      </c>
      <c r="H244" s="306" t="s">
        <v>148</v>
      </c>
      <c r="I244" s="268" t="s">
        <v>149</v>
      </c>
      <c r="J244" s="269" t="s">
        <v>150</v>
      </c>
      <c r="K244" s="539" t="s">
        <v>148</v>
      </c>
      <c r="L244" s="118" t="s">
        <v>149</v>
      </c>
      <c r="M244" s="233" t="s">
        <v>150</v>
      </c>
      <c r="X244" s="173"/>
      <c r="Y244" s="348"/>
      <c r="Z244" s="964"/>
      <c r="AB244" s="169"/>
      <c r="AD244" s="11"/>
      <c r="AE244" s="11"/>
      <c r="AF244" s="1213"/>
      <c r="AG244" s="175"/>
      <c r="AH244" s="175"/>
      <c r="AI244" s="175"/>
      <c r="AJ244" s="175"/>
      <c r="AK244" s="175"/>
      <c r="AL244" s="175"/>
      <c r="AM244" s="175"/>
      <c r="AN244" s="175"/>
      <c r="AO244" s="175"/>
      <c r="AU244" s="175"/>
      <c r="AV244" s="175"/>
    </row>
    <row r="245" spans="2:48" ht="15.75">
      <c r="B245" s="80"/>
      <c r="C245" s="886"/>
      <c r="D245" s="692"/>
      <c r="E245" s="462" t="s">
        <v>313</v>
      </c>
      <c r="F245" s="224">
        <v>59.92</v>
      </c>
      <c r="G245" s="339">
        <v>51.8</v>
      </c>
      <c r="H245" s="217" t="s">
        <v>90</v>
      </c>
      <c r="I245" s="224">
        <v>8.75</v>
      </c>
      <c r="J245" s="228">
        <v>7</v>
      </c>
      <c r="K245" s="211" t="s">
        <v>118</v>
      </c>
      <c r="L245" s="210">
        <v>1.4</v>
      </c>
      <c r="M245" s="219">
        <v>1.4</v>
      </c>
      <c r="X245" s="176"/>
      <c r="Y245" s="348"/>
      <c r="Z245" s="964"/>
      <c r="AB245" s="173"/>
      <c r="AD245" s="8"/>
      <c r="AE245" s="8"/>
      <c r="AF245" s="1213"/>
      <c r="AG245" s="175"/>
      <c r="AH245" s="175"/>
      <c r="AI245" s="175"/>
      <c r="AJ245" s="175"/>
      <c r="AK245" s="175"/>
      <c r="AL245" s="175"/>
      <c r="AM245" s="175"/>
      <c r="AN245" s="175"/>
      <c r="AO245" s="175"/>
      <c r="AU245" s="175"/>
      <c r="AV245" s="175"/>
    </row>
    <row r="246" spans="2:48" ht="15.75">
      <c r="B246" s="80"/>
      <c r="C246" s="886"/>
      <c r="D246" s="91"/>
      <c r="E246" s="375" t="s">
        <v>231</v>
      </c>
      <c r="F246" s="352">
        <v>14</v>
      </c>
      <c r="G246" s="376">
        <v>14</v>
      </c>
      <c r="H246" s="292" t="s">
        <v>201</v>
      </c>
      <c r="I246" s="463">
        <v>7</v>
      </c>
      <c r="J246" s="290">
        <v>7</v>
      </c>
      <c r="K246" s="351" t="s">
        <v>102</v>
      </c>
      <c r="L246" s="470">
        <v>66</v>
      </c>
      <c r="M246" s="473">
        <v>66</v>
      </c>
      <c r="X246" s="169"/>
      <c r="Y246" s="348"/>
      <c r="Z246" s="964"/>
      <c r="AB246" s="176"/>
      <c r="AD246" s="11"/>
      <c r="AE246" s="11"/>
      <c r="AF246" s="1213"/>
      <c r="AG246" s="175"/>
      <c r="AH246" s="175"/>
      <c r="AI246" s="175"/>
      <c r="AJ246" s="175"/>
      <c r="AK246" s="175"/>
      <c r="AL246" s="175"/>
      <c r="AM246" s="175"/>
      <c r="AU246" s="175"/>
      <c r="AV246" s="175"/>
    </row>
    <row r="247" spans="2:48" ht="15.75">
      <c r="B247" s="80"/>
      <c r="C247" s="569"/>
      <c r="D247" s="91"/>
      <c r="E247" s="469" t="s">
        <v>101</v>
      </c>
      <c r="F247" s="353">
        <v>6.95</v>
      </c>
      <c r="G247" s="378">
        <v>6.95</v>
      </c>
      <c r="H247" s="372" t="s">
        <v>112</v>
      </c>
      <c r="I247" s="352">
        <v>4.2</v>
      </c>
      <c r="J247" s="354">
        <v>4.2</v>
      </c>
      <c r="K247" s="338" t="s">
        <v>67</v>
      </c>
      <c r="L247" s="302">
        <v>10</v>
      </c>
      <c r="M247" s="303">
        <v>10</v>
      </c>
      <c r="X247" s="173"/>
      <c r="Y247" s="348"/>
      <c r="Z247" s="964"/>
      <c r="AB247" s="169"/>
      <c r="AD247" s="11"/>
      <c r="AE247" s="11"/>
      <c r="AF247" s="1213"/>
      <c r="AG247" s="175"/>
      <c r="AH247" s="175"/>
      <c r="AI247" s="175"/>
      <c r="AJ247" s="175"/>
      <c r="AK247" s="175"/>
      <c r="AL247" s="175"/>
      <c r="AM247" s="175"/>
      <c r="AU247" s="175"/>
      <c r="AV247" s="175"/>
    </row>
    <row r="248" spans="2:48" ht="15.75">
      <c r="B248" s="80"/>
      <c r="C248" s="569"/>
      <c r="D248" s="91"/>
      <c r="E248" s="451" t="s">
        <v>121</v>
      </c>
      <c r="F248" s="943" t="s">
        <v>396</v>
      </c>
      <c r="G248" s="379">
        <v>1.8</v>
      </c>
      <c r="H248" s="310" t="s">
        <v>547</v>
      </c>
      <c r="I248" s="336"/>
      <c r="J248" s="170"/>
      <c r="K248" s="351" t="s">
        <v>102</v>
      </c>
      <c r="L248" s="470">
        <v>150</v>
      </c>
      <c r="M248" s="473">
        <v>150</v>
      </c>
      <c r="X248" s="173"/>
      <c r="Y248" s="348"/>
      <c r="Z248" s="964"/>
      <c r="AB248" s="173"/>
      <c r="AD248" s="11"/>
      <c r="AE248" s="11"/>
      <c r="AF248" s="1213"/>
      <c r="AG248" s="175"/>
      <c r="AH248" s="175"/>
      <c r="AI248" s="175"/>
      <c r="AJ248" s="175"/>
      <c r="AK248" s="175"/>
      <c r="AL248" s="175"/>
      <c r="AM248" s="175"/>
      <c r="AU248" s="175"/>
      <c r="AV248" s="175"/>
    </row>
    <row r="249" spans="2:48" ht="16.5" thickBot="1">
      <c r="B249" s="74"/>
      <c r="C249" s="534"/>
      <c r="D249" s="94"/>
      <c r="E249" s="464"/>
      <c r="F249" s="289"/>
      <c r="G249" s="309"/>
      <c r="H249" s="384" t="s">
        <v>231</v>
      </c>
      <c r="I249" s="364">
        <v>30</v>
      </c>
      <c r="J249" s="385">
        <v>30</v>
      </c>
      <c r="K249" s="383" t="s">
        <v>242</v>
      </c>
      <c r="L249" s="394">
        <v>9</v>
      </c>
      <c r="M249" s="358">
        <v>8</v>
      </c>
      <c r="X249" s="173"/>
      <c r="Y249" s="348"/>
      <c r="Z249" s="964"/>
      <c r="AB249" s="173"/>
      <c r="AD249" s="11"/>
      <c r="AE249" s="11"/>
      <c r="AF249" s="1213"/>
      <c r="AG249" s="175"/>
      <c r="AH249" s="175"/>
      <c r="AI249" s="175"/>
      <c r="AJ249" s="175"/>
      <c r="AK249" s="175"/>
      <c r="AL249" s="175"/>
      <c r="AM249" s="175"/>
      <c r="AU249" s="175"/>
      <c r="AV249" s="175"/>
    </row>
    <row r="250" spans="2:48" ht="15.75">
      <c r="X250" s="173"/>
      <c r="Y250" s="348"/>
      <c r="Z250" s="964"/>
      <c r="AB250" s="173"/>
      <c r="AD250" s="11"/>
      <c r="AE250" s="11"/>
      <c r="AF250" s="1213"/>
      <c r="AG250" s="175"/>
      <c r="AH250" s="175"/>
      <c r="AI250" s="175"/>
      <c r="AJ250" s="175"/>
      <c r="AK250" s="175"/>
      <c r="AL250" s="175"/>
      <c r="AM250" s="175"/>
      <c r="AU250" s="175"/>
      <c r="AV250" s="175"/>
    </row>
    <row r="251" spans="2:48" ht="15.75">
      <c r="X251" s="173"/>
      <c r="Y251" s="348"/>
      <c r="Z251" s="964"/>
      <c r="AB251" s="173"/>
      <c r="AD251" s="205"/>
      <c r="AE251" s="175"/>
      <c r="AF251" s="1213"/>
      <c r="AG251" s="175"/>
      <c r="AH251" s="175"/>
      <c r="AI251" s="175"/>
      <c r="AJ251" s="175"/>
      <c r="AK251" s="175"/>
      <c r="AL251" s="175"/>
      <c r="AM251" s="175"/>
      <c r="AU251" s="175"/>
      <c r="AV251" s="175"/>
    </row>
    <row r="252" spans="2:48">
      <c r="X252" s="175"/>
      <c r="Y252" s="175"/>
      <c r="Z252" s="175"/>
      <c r="AB252" s="173"/>
      <c r="AD252" s="205"/>
      <c r="AE252" s="175"/>
      <c r="AF252" s="1213"/>
      <c r="AG252" s="175"/>
      <c r="AH252" s="175"/>
      <c r="AI252" s="175"/>
      <c r="AJ252" s="175"/>
      <c r="AK252" s="175"/>
      <c r="AL252" s="175"/>
      <c r="AM252" s="175"/>
      <c r="AU252" s="175"/>
      <c r="AV252" s="175"/>
    </row>
    <row r="253" spans="2:48">
      <c r="X253" s="175"/>
      <c r="Y253" s="175"/>
      <c r="Z253" s="175"/>
      <c r="AB253" s="175"/>
      <c r="AD253" s="169"/>
      <c r="AE253" s="175"/>
      <c r="AF253" s="1213"/>
      <c r="AG253" s="175"/>
      <c r="AH253" s="175"/>
      <c r="AI253" s="175"/>
      <c r="AJ253" s="175"/>
      <c r="AK253" s="175"/>
      <c r="AL253" s="175"/>
      <c r="AM253" s="175"/>
      <c r="AU253" s="175"/>
      <c r="AV253" s="175"/>
    </row>
    <row r="254" spans="2:48">
      <c r="X254" s="175"/>
      <c r="Y254" s="175"/>
      <c r="Z254" s="193"/>
      <c r="AB254" s="387"/>
      <c r="AD254" s="205"/>
      <c r="AE254" s="175"/>
      <c r="AF254" s="1215"/>
      <c r="AG254" s="175"/>
      <c r="AH254" s="175"/>
      <c r="AI254" s="187"/>
      <c r="AJ254" s="175"/>
      <c r="AK254" s="175"/>
      <c r="AL254" s="175"/>
      <c r="AM254" s="175"/>
      <c r="AU254" s="175"/>
      <c r="AV254" s="175"/>
    </row>
    <row r="255" spans="2:48">
      <c r="X255" s="175"/>
      <c r="Y255" s="175"/>
      <c r="Z255" s="193"/>
      <c r="AB255" s="169"/>
      <c r="AD255" s="205"/>
      <c r="AE255" s="175"/>
      <c r="AF255" s="175"/>
      <c r="AG255" s="175"/>
      <c r="AH255" s="175"/>
      <c r="AI255" s="175"/>
      <c r="AJ255" s="175"/>
      <c r="AK255" s="175"/>
      <c r="AL255" s="175"/>
      <c r="AM255" s="175"/>
      <c r="AU255" s="175"/>
      <c r="AV255" s="175"/>
    </row>
    <row r="256" spans="2:48">
      <c r="X256" s="175"/>
      <c r="Y256" s="186"/>
      <c r="Z256" s="193"/>
      <c r="AB256" s="169"/>
      <c r="AD256" s="403"/>
      <c r="AE256" s="175"/>
      <c r="AJ256" s="175"/>
      <c r="AK256" s="175"/>
      <c r="AL256" s="175"/>
      <c r="AM256" s="175"/>
      <c r="AU256" s="175"/>
      <c r="AV256" s="175"/>
    </row>
    <row r="257" spans="2:48">
      <c r="X257" s="175"/>
      <c r="Y257" s="175"/>
      <c r="Z257" s="193"/>
      <c r="AB257" s="169"/>
      <c r="AD257" s="205"/>
      <c r="AE257" s="175"/>
      <c r="AJ257" s="175"/>
      <c r="AK257" s="175"/>
      <c r="AL257" s="175"/>
      <c r="AM257" s="175"/>
      <c r="AU257" s="175"/>
      <c r="AV257" s="175"/>
    </row>
    <row r="258" spans="2:48">
      <c r="K258" s="11"/>
      <c r="L258" s="11"/>
      <c r="M258" s="11"/>
      <c r="X258" s="175"/>
      <c r="Y258" s="193"/>
      <c r="Z258" s="193"/>
      <c r="AB258" s="242"/>
      <c r="AD258" s="400"/>
      <c r="AE258" s="175"/>
      <c r="AJ258" s="175"/>
      <c r="AK258" s="175"/>
      <c r="AL258" s="175"/>
      <c r="AM258" s="175"/>
      <c r="AU258" s="175"/>
      <c r="AV258" s="175"/>
    </row>
    <row r="259" spans="2:48">
      <c r="X259" s="175"/>
      <c r="Y259" s="175"/>
      <c r="Z259" s="193"/>
      <c r="AB259" s="242"/>
      <c r="AD259" s="205"/>
      <c r="AE259" s="413"/>
      <c r="AJ259" s="175"/>
      <c r="AK259" s="175"/>
      <c r="AL259" s="175"/>
      <c r="AM259" s="175"/>
      <c r="AU259" s="175"/>
      <c r="AV259" s="175"/>
    </row>
    <row r="260" spans="2:48">
      <c r="E260" s="175"/>
      <c r="F260" s="175"/>
      <c r="G260" s="175"/>
      <c r="H260" s="387"/>
      <c r="I260" s="174"/>
      <c r="J260" s="175"/>
      <c r="K260" s="175"/>
      <c r="X260" s="175"/>
      <c r="Y260" s="403"/>
      <c r="Z260" s="193"/>
      <c r="AB260" s="11"/>
      <c r="AD260" s="205"/>
      <c r="AE260" s="175"/>
      <c r="AJ260" s="175"/>
      <c r="AK260" s="175"/>
      <c r="AL260" s="175"/>
      <c r="AM260" s="175"/>
      <c r="AU260" s="175"/>
      <c r="AV260" s="175"/>
    </row>
    <row r="261" spans="2:48">
      <c r="E261" s="175"/>
      <c r="F261" s="175"/>
      <c r="G261" s="175"/>
      <c r="H261" s="169"/>
      <c r="I261" s="174"/>
      <c r="J261" s="214"/>
      <c r="K261" s="175"/>
      <c r="X261" s="175"/>
      <c r="Y261" s="180"/>
      <c r="Z261" s="193"/>
      <c r="AD261" s="205"/>
      <c r="AE261" s="175"/>
      <c r="AJ261" s="175"/>
      <c r="AK261" s="175"/>
      <c r="AL261" s="175"/>
      <c r="AM261" s="175"/>
      <c r="AU261" s="175"/>
      <c r="AV261" s="175"/>
    </row>
    <row r="262" spans="2:48">
      <c r="E262" s="175"/>
      <c r="F262" s="175"/>
      <c r="G262" s="175"/>
      <c r="H262" s="175"/>
      <c r="I262" s="175"/>
      <c r="J262" s="175"/>
      <c r="K262" s="175"/>
      <c r="X262" s="175"/>
      <c r="Y262" s="180"/>
      <c r="Z262" s="193"/>
      <c r="AC262" s="11"/>
      <c r="AD262" s="205"/>
      <c r="AE262" s="416"/>
      <c r="AJ262" s="175"/>
      <c r="AK262" s="175"/>
      <c r="AL262" s="175"/>
      <c r="AM262" s="175"/>
      <c r="AU262" s="175"/>
      <c r="AV262" s="175"/>
    </row>
    <row r="263" spans="2:48">
      <c r="B263" s="175"/>
      <c r="C263" s="264"/>
      <c r="D263" s="175"/>
      <c r="H263" s="240"/>
      <c r="I263" s="399"/>
      <c r="J263" s="399"/>
      <c r="K263" s="399"/>
      <c r="L263" s="175"/>
      <c r="M263" s="175"/>
      <c r="X263" s="175"/>
      <c r="Y263" s="180"/>
      <c r="Z263" s="193"/>
      <c r="AC263" s="11"/>
      <c r="AD263" s="175"/>
      <c r="AE263" s="175"/>
      <c r="AJ263" s="175"/>
      <c r="AK263" s="175"/>
      <c r="AL263" s="175"/>
      <c r="AM263" s="175"/>
      <c r="AU263" s="175"/>
      <c r="AV263" s="175"/>
    </row>
    <row r="264" spans="2:48">
      <c r="X264" s="175"/>
      <c r="Y264" s="180"/>
      <c r="Z264" s="193"/>
      <c r="AC264" s="11"/>
      <c r="AD264" s="175"/>
      <c r="AE264" s="175"/>
      <c r="AJ264" s="175"/>
      <c r="AK264" s="175"/>
      <c r="AL264" s="175"/>
      <c r="AM264" s="175"/>
      <c r="AU264" s="175"/>
      <c r="AV264" s="175"/>
    </row>
    <row r="265" spans="2:48" ht="15.75">
      <c r="X265" s="180"/>
      <c r="Y265" s="348"/>
      <c r="Z265" s="193"/>
      <c r="AC265" s="11"/>
      <c r="AD265" s="175"/>
      <c r="AE265" s="175"/>
      <c r="AJ265" s="175"/>
      <c r="AK265" s="175"/>
      <c r="AL265" s="175"/>
      <c r="AM265" s="175"/>
      <c r="AU265" s="175"/>
      <c r="AV265" s="175"/>
    </row>
    <row r="266" spans="2:48" ht="15.75">
      <c r="X266" s="169"/>
      <c r="Y266" s="348"/>
      <c r="Z266" s="193"/>
      <c r="AC266" s="8"/>
      <c r="AD266" s="175"/>
      <c r="AE266" s="175"/>
      <c r="AJ266" s="175"/>
      <c r="AK266" s="175"/>
      <c r="AL266" s="175"/>
      <c r="AM266" s="175"/>
      <c r="AU266" s="175"/>
      <c r="AV266" s="175"/>
    </row>
    <row r="267" spans="2:48">
      <c r="X267" s="175"/>
      <c r="Y267" s="175"/>
      <c r="Z267" s="175"/>
      <c r="AB267" s="11"/>
      <c r="AC267" s="11"/>
      <c r="AD267" s="175"/>
      <c r="AE267" s="175"/>
      <c r="AJ267" s="175"/>
      <c r="AK267" s="175"/>
      <c r="AL267" s="175"/>
      <c r="AM267" s="175"/>
      <c r="AU267" s="175"/>
      <c r="AV267" s="175"/>
    </row>
    <row r="268" spans="2:48">
      <c r="X268" s="175"/>
      <c r="Y268" s="175"/>
      <c r="Z268" s="175"/>
      <c r="AB268" s="11"/>
      <c r="AC268" s="11"/>
      <c r="AD268" s="390"/>
      <c r="AE268" s="175"/>
      <c r="AJ268" s="175"/>
      <c r="AK268" s="175"/>
      <c r="AL268" s="175"/>
      <c r="AM268" s="175"/>
      <c r="AU268" s="175"/>
      <c r="AV268" s="175"/>
    </row>
    <row r="269" spans="2:48">
      <c r="X269" s="175"/>
      <c r="Y269" s="175"/>
      <c r="Z269" s="175"/>
      <c r="AB269" s="11"/>
      <c r="AC269" s="11"/>
      <c r="AD269" s="175"/>
      <c r="AE269" s="175"/>
      <c r="AJ269" s="175"/>
      <c r="AK269" s="175"/>
      <c r="AL269" s="175"/>
      <c r="AM269" s="175"/>
      <c r="AU269" s="175"/>
      <c r="AV269" s="175"/>
    </row>
    <row r="270" spans="2:48">
      <c r="X270" s="175"/>
      <c r="Y270" s="175"/>
      <c r="Z270" s="175"/>
      <c r="AB270" s="11"/>
      <c r="AC270" s="11"/>
      <c r="AD270" s="175"/>
      <c r="AE270" s="175"/>
      <c r="AJ270" s="175"/>
      <c r="AK270" s="175"/>
      <c r="AL270" s="175"/>
      <c r="AM270" s="175"/>
      <c r="AU270" s="175"/>
      <c r="AV270" s="175"/>
    </row>
    <row r="271" spans="2:48" ht="12" customHeight="1">
      <c r="X271" s="175"/>
      <c r="Y271" s="175"/>
      <c r="Z271" s="175"/>
      <c r="AB271" s="11"/>
      <c r="AC271" s="11"/>
      <c r="AD271" s="175"/>
      <c r="AE271" s="175"/>
      <c r="AJ271" s="175"/>
      <c r="AK271" s="175"/>
      <c r="AL271" s="175"/>
      <c r="AM271" s="175"/>
      <c r="AU271" s="175"/>
      <c r="AV271" s="175"/>
    </row>
    <row r="272" spans="2:48" ht="11.25" customHeight="1">
      <c r="X272" s="175"/>
      <c r="Y272" s="175"/>
      <c r="Z272" s="175"/>
      <c r="AB272" s="410"/>
      <c r="AC272" s="411"/>
      <c r="AD272" s="175"/>
      <c r="AE272" s="408"/>
      <c r="AJ272" s="175"/>
      <c r="AK272" s="175"/>
      <c r="AL272" s="175"/>
      <c r="AM272" s="175"/>
      <c r="AU272" s="175"/>
      <c r="AV272" s="175"/>
    </row>
    <row r="273" spans="24:48" ht="12" customHeight="1">
      <c r="X273" s="175"/>
      <c r="Y273" s="175"/>
      <c r="Z273" s="175"/>
      <c r="AB273" s="180"/>
      <c r="AC273" s="176"/>
      <c r="AD273" s="205"/>
      <c r="AE273" s="175"/>
      <c r="AJ273" s="175"/>
      <c r="AK273" s="175"/>
      <c r="AL273" s="175"/>
      <c r="AM273" s="175"/>
      <c r="AU273" s="175"/>
      <c r="AV273" s="175"/>
    </row>
    <row r="274" spans="24:48">
      <c r="X274" s="175"/>
      <c r="Y274" s="175"/>
      <c r="Z274" s="175"/>
      <c r="AB274" s="410"/>
      <c r="AC274" s="176"/>
      <c r="AD274" s="205"/>
      <c r="AE274" s="341"/>
      <c r="AJ274" s="175"/>
      <c r="AK274" s="175"/>
      <c r="AL274" s="175"/>
      <c r="AM274" s="175"/>
    </row>
    <row r="275" spans="24:48">
      <c r="X275" s="175"/>
      <c r="Y275" s="175"/>
      <c r="Z275" s="175"/>
      <c r="AB275" s="410"/>
      <c r="AC275" s="412"/>
      <c r="AD275" s="205"/>
      <c r="AE275" s="175"/>
      <c r="AJ275" s="175"/>
      <c r="AK275" s="175"/>
      <c r="AL275" s="175"/>
      <c r="AM275" s="175"/>
    </row>
    <row r="276" spans="24:48">
      <c r="X276" s="175"/>
      <c r="Y276" s="175"/>
      <c r="Z276" s="175"/>
      <c r="AB276" s="410"/>
      <c r="AC276" s="411"/>
      <c r="AD276" s="205"/>
      <c r="AE276" s="175"/>
      <c r="AJ276" s="175"/>
      <c r="AK276" s="175"/>
      <c r="AL276" s="175"/>
      <c r="AM276" s="175"/>
    </row>
    <row r="277" spans="24:48">
      <c r="X277" s="175"/>
      <c r="Y277" s="175"/>
      <c r="Z277" s="175"/>
      <c r="AB277" s="410"/>
      <c r="AC277" s="411"/>
      <c r="AD277" s="205"/>
      <c r="AE277" s="175"/>
      <c r="AJ277" s="175"/>
      <c r="AK277" s="175"/>
      <c r="AL277" s="175"/>
      <c r="AM277" s="175"/>
    </row>
    <row r="278" spans="24:48">
      <c r="X278" s="175"/>
      <c r="Y278" s="175"/>
      <c r="Z278" s="175"/>
      <c r="AB278" s="410"/>
      <c r="AC278" s="176"/>
      <c r="AD278" s="169"/>
      <c r="AE278" s="175"/>
      <c r="AJ278" s="175"/>
      <c r="AK278" s="175"/>
      <c r="AL278" s="175"/>
      <c r="AM278" s="175"/>
    </row>
    <row r="279" spans="24:48">
      <c r="X279" s="175"/>
      <c r="Y279" s="175"/>
      <c r="Z279" s="175"/>
      <c r="AB279" s="410"/>
      <c r="AC279" s="169"/>
      <c r="AD279" s="205"/>
      <c r="AE279" s="175"/>
      <c r="AJ279" s="175"/>
      <c r="AK279" s="175"/>
      <c r="AL279" s="175"/>
      <c r="AM279" s="175"/>
    </row>
    <row r="280" spans="24:48">
      <c r="X280" s="175"/>
      <c r="Y280" s="175"/>
      <c r="Z280" s="175"/>
      <c r="AB280" s="410"/>
      <c r="AC280" s="414"/>
      <c r="AD280" s="205"/>
      <c r="AE280" s="175"/>
      <c r="AJ280" s="175"/>
      <c r="AK280" s="175"/>
      <c r="AL280" s="175"/>
      <c r="AM280" s="175"/>
    </row>
    <row r="281" spans="24:48">
      <c r="X281" s="175"/>
      <c r="Y281" s="175"/>
      <c r="Z281" s="175"/>
      <c r="AB281" s="410"/>
      <c r="AC281" s="169"/>
      <c r="AD281" s="403"/>
      <c r="AE281" s="175"/>
      <c r="AJ281" s="175"/>
      <c r="AK281" s="175"/>
      <c r="AL281" s="175"/>
      <c r="AM281" s="175"/>
    </row>
    <row r="282" spans="24:48">
      <c r="X282" s="175"/>
      <c r="Y282" s="175"/>
      <c r="Z282" s="175"/>
      <c r="AB282" s="410"/>
      <c r="AC282" s="169"/>
      <c r="AD282" s="205"/>
      <c r="AE282" s="175"/>
      <c r="AJ282" s="175"/>
      <c r="AK282" s="175"/>
      <c r="AL282" s="175"/>
      <c r="AM282" s="175"/>
    </row>
    <row r="283" spans="24:48">
      <c r="X283" s="175"/>
      <c r="Y283" s="175"/>
      <c r="Z283" s="175"/>
      <c r="AB283" s="415"/>
      <c r="AC283" s="173"/>
      <c r="AD283" s="400"/>
      <c r="AE283" s="416"/>
      <c r="AJ283" s="175"/>
      <c r="AK283" s="175"/>
      <c r="AL283" s="175"/>
      <c r="AM283" s="175"/>
    </row>
    <row r="284" spans="24:48">
      <c r="X284" s="175"/>
      <c r="Y284" s="175"/>
      <c r="Z284" s="175"/>
      <c r="AB284" s="205"/>
      <c r="AC284" s="169"/>
      <c r="AD284" s="205"/>
      <c r="AE284" s="175"/>
      <c r="AF284" s="11"/>
      <c r="AG284" s="11"/>
      <c r="AH284" s="11"/>
      <c r="AI284" s="11"/>
      <c r="AJ284" s="175"/>
      <c r="AK284" s="175"/>
      <c r="AL284" s="175"/>
      <c r="AM284" s="175"/>
    </row>
    <row r="285" spans="24:48">
      <c r="X285" s="175"/>
      <c r="Y285" s="175"/>
      <c r="Z285" s="175"/>
      <c r="AB285" s="205"/>
      <c r="AC285" s="413"/>
      <c r="AD285" s="205"/>
      <c r="AE285" s="175"/>
      <c r="AF285" s="11"/>
      <c r="AG285" s="11"/>
      <c r="AH285" s="11"/>
      <c r="AI285" s="11"/>
      <c r="AJ285" s="175"/>
      <c r="AK285" s="175"/>
      <c r="AL285" s="175"/>
      <c r="AM285" s="175"/>
    </row>
    <row r="286" spans="24:48">
      <c r="X286" s="175"/>
      <c r="Y286" s="175"/>
      <c r="Z286" s="175"/>
      <c r="AB286" s="175"/>
      <c r="AC286" s="175"/>
      <c r="AD286" s="205"/>
      <c r="AE286" s="175"/>
      <c r="AF286" s="11"/>
      <c r="AG286" s="11"/>
      <c r="AH286" s="11"/>
      <c r="AI286" s="11"/>
      <c r="AJ286" s="175"/>
      <c r="AK286" s="175"/>
      <c r="AL286" s="175"/>
      <c r="AM286" s="175"/>
    </row>
    <row r="287" spans="24:48">
      <c r="X287" s="175"/>
      <c r="Y287" s="175"/>
      <c r="Z287" s="175"/>
      <c r="AB287" s="175"/>
      <c r="AC287" s="175"/>
      <c r="AF287" s="11"/>
      <c r="AG287" s="11"/>
      <c r="AH287" s="11"/>
      <c r="AI287" s="11"/>
      <c r="AJ287" s="175"/>
      <c r="AK287" s="175"/>
      <c r="AL287" s="175"/>
      <c r="AM287" s="175"/>
    </row>
    <row r="288" spans="24:48">
      <c r="X288" s="175"/>
      <c r="Y288" s="175"/>
      <c r="Z288" s="175"/>
      <c r="AB288" s="341"/>
      <c r="AC288" s="175"/>
      <c r="AF288" s="8"/>
      <c r="AG288" s="8"/>
      <c r="AH288" s="8"/>
      <c r="AI288" s="11"/>
      <c r="AJ288" s="175"/>
      <c r="AK288" s="175"/>
      <c r="AL288" s="175"/>
      <c r="AM288" s="175"/>
    </row>
    <row r="289" spans="2:39">
      <c r="X289" s="175"/>
      <c r="Y289" s="175"/>
      <c r="Z289" s="175"/>
      <c r="AB289" s="273"/>
      <c r="AC289" s="389"/>
      <c r="AF289" s="11"/>
      <c r="AG289" s="11"/>
      <c r="AH289" s="11"/>
      <c r="AI289" s="11"/>
      <c r="AJ289" s="175"/>
      <c r="AK289" s="175"/>
      <c r="AL289" s="175"/>
      <c r="AM289" s="175"/>
    </row>
    <row r="290" spans="2:39">
      <c r="X290" s="175"/>
      <c r="Y290" s="175"/>
      <c r="Z290" s="175"/>
      <c r="AB290" s="173"/>
      <c r="AC290" s="174"/>
      <c r="AF290" s="11"/>
      <c r="AG290" s="11"/>
      <c r="AH290" s="11"/>
      <c r="AI290" s="11"/>
      <c r="AJ290" s="175"/>
      <c r="AK290" s="175"/>
      <c r="AL290" s="175"/>
      <c r="AM290" s="175"/>
    </row>
    <row r="291" spans="2:39">
      <c r="E291" s="890"/>
      <c r="F291" s="11"/>
      <c r="G291" s="11"/>
      <c r="H291" s="11"/>
      <c r="I291" s="11"/>
      <c r="J291" s="11"/>
      <c r="K291" s="11"/>
      <c r="L291" s="11"/>
      <c r="X291" s="175"/>
      <c r="Y291" s="175"/>
      <c r="Z291" s="175"/>
      <c r="AB291" s="175"/>
      <c r="AC291" s="175"/>
      <c r="AF291" s="11"/>
      <c r="AG291" s="11"/>
      <c r="AH291" s="4"/>
      <c r="AI291" s="772"/>
      <c r="AJ291" s="175"/>
      <c r="AK291" s="175"/>
      <c r="AL291" s="175"/>
      <c r="AM291" s="175"/>
    </row>
    <row r="292" spans="2:39" ht="15.75">
      <c r="E292" s="891"/>
      <c r="F292" s="106"/>
      <c r="G292" s="234"/>
      <c r="H292" s="11"/>
      <c r="I292" s="11"/>
      <c r="J292" s="11"/>
      <c r="K292" s="11"/>
      <c r="L292" s="11"/>
      <c r="X292" s="175"/>
      <c r="Y292" s="175"/>
      <c r="Z292" s="175"/>
      <c r="AB292" s="407"/>
      <c r="AC292" s="175"/>
      <c r="AF292" s="4"/>
      <c r="AG292" s="4"/>
      <c r="AH292" s="4"/>
      <c r="AI292" s="11"/>
      <c r="AJ292" s="175"/>
      <c r="AK292" s="175"/>
      <c r="AL292" s="175"/>
      <c r="AM292" s="175"/>
    </row>
    <row r="293" spans="2:39">
      <c r="E293" s="7"/>
      <c r="F293" s="828"/>
      <c r="G293" s="892"/>
      <c r="H293" s="169"/>
      <c r="I293" s="168"/>
      <c r="J293" s="244"/>
      <c r="K293" s="11"/>
      <c r="L293" s="11"/>
      <c r="X293" s="175"/>
      <c r="Y293" s="175"/>
      <c r="Z293" s="175"/>
      <c r="AB293" s="392"/>
      <c r="AC293" s="392"/>
      <c r="AF293" s="4"/>
      <c r="AG293" s="4"/>
      <c r="AH293" s="4"/>
      <c r="AI293" s="11"/>
      <c r="AJ293" s="175"/>
      <c r="AK293" s="175"/>
      <c r="AL293" s="175"/>
      <c r="AM293" s="175"/>
    </row>
    <row r="294" spans="2:39">
      <c r="E294" s="7"/>
      <c r="F294" s="828"/>
      <c r="G294" s="892"/>
      <c r="H294" s="169"/>
      <c r="I294" s="168"/>
      <c r="J294" s="236"/>
      <c r="K294" s="11"/>
      <c r="L294" s="11"/>
      <c r="X294" s="175"/>
      <c r="Y294" s="175"/>
      <c r="Z294" s="175"/>
      <c r="AB294" s="180"/>
      <c r="AC294" s="175"/>
      <c r="AF294" s="205"/>
      <c r="AG294" s="175"/>
      <c r="AH294" s="173"/>
      <c r="AI294" s="175"/>
      <c r="AJ294" s="175"/>
      <c r="AK294" s="175"/>
      <c r="AL294" s="175"/>
      <c r="AM294" s="175"/>
    </row>
    <row r="295" spans="2:39">
      <c r="E295" s="7"/>
      <c r="F295" s="828"/>
      <c r="G295" s="892"/>
      <c r="H295" s="11"/>
      <c r="I295" s="11"/>
      <c r="J295" s="11"/>
      <c r="K295" s="11"/>
      <c r="L295" s="11"/>
      <c r="X295" s="175"/>
      <c r="Y295" s="175"/>
      <c r="Z295" s="175"/>
      <c r="AB295" s="180"/>
      <c r="AC295" s="175"/>
      <c r="AF295" s="205"/>
      <c r="AG295" s="175"/>
      <c r="AH295" s="173"/>
      <c r="AI295" s="175"/>
      <c r="AJ295" s="175"/>
      <c r="AK295" s="175"/>
      <c r="AL295" s="175"/>
      <c r="AM295" s="175"/>
    </row>
    <row r="296" spans="2:39">
      <c r="E296" s="7"/>
      <c r="F296" s="828"/>
      <c r="G296" s="892"/>
      <c r="H296" s="11"/>
      <c r="I296" s="11"/>
      <c r="J296" s="11"/>
      <c r="K296" s="11"/>
      <c r="L296" s="11"/>
      <c r="X296" s="175"/>
      <c r="Y296" s="175"/>
      <c r="Z296" s="175"/>
      <c r="AB296" s="410"/>
      <c r="AC296" s="176"/>
      <c r="AF296" s="205"/>
      <c r="AG296" s="175"/>
      <c r="AH296" s="169"/>
      <c r="AI296" s="175"/>
      <c r="AJ296" s="175"/>
      <c r="AK296" s="175"/>
      <c r="AL296" s="175"/>
      <c r="AM296" s="175"/>
    </row>
    <row r="297" spans="2:39">
      <c r="B297" s="42"/>
      <c r="C297" s="7"/>
      <c r="D297" s="15"/>
      <c r="E297" s="7"/>
      <c r="F297" s="15"/>
      <c r="G297" s="243"/>
      <c r="H297" s="11"/>
      <c r="I297" s="11"/>
      <c r="J297" s="11"/>
      <c r="K297" s="11"/>
      <c r="L297" s="11"/>
      <c r="X297" s="175"/>
      <c r="Y297" s="175"/>
      <c r="Z297" s="175"/>
      <c r="AB297" s="410"/>
      <c r="AC297" s="417"/>
      <c r="AF297" s="205"/>
      <c r="AG297" s="413"/>
      <c r="AH297" s="169"/>
      <c r="AI297" s="175"/>
      <c r="AJ297" s="175"/>
      <c r="AK297" s="175"/>
      <c r="AL297" s="175"/>
      <c r="AM297" s="175"/>
    </row>
    <row r="298" spans="2:39">
      <c r="B298" s="71"/>
      <c r="C298" s="7"/>
      <c r="D298" s="15"/>
      <c r="E298" s="112"/>
      <c r="F298" s="893"/>
      <c r="G298" s="894"/>
      <c r="H298" s="11"/>
      <c r="I298" s="11"/>
      <c r="J298" s="11"/>
      <c r="K298" s="11"/>
      <c r="L298" s="11"/>
      <c r="X298" s="175"/>
      <c r="Y298" s="175"/>
      <c r="Z298" s="175"/>
      <c r="AB298" s="180"/>
      <c r="AC298" s="176"/>
      <c r="AF298" s="205"/>
      <c r="AG298" s="232"/>
      <c r="AH298" s="169"/>
      <c r="AI298" s="175"/>
      <c r="AJ298" s="175"/>
      <c r="AK298" s="175"/>
      <c r="AL298" s="175"/>
      <c r="AM298" s="175"/>
    </row>
    <row r="299" spans="2:39">
      <c r="E299" s="112"/>
      <c r="F299" s="158"/>
      <c r="G299" s="895"/>
      <c r="H299" s="11"/>
      <c r="I299" s="11"/>
      <c r="J299" s="11"/>
      <c r="K299" s="11"/>
      <c r="L299" s="11"/>
      <c r="X299" s="175"/>
      <c r="Y299" s="175"/>
      <c r="Z299" s="175"/>
      <c r="AB299" s="410"/>
      <c r="AC299" s="176"/>
      <c r="AF299" s="205"/>
      <c r="AG299" s="175"/>
      <c r="AH299" s="169"/>
      <c r="AI299" s="175"/>
      <c r="AJ299" s="175"/>
      <c r="AK299" s="175"/>
      <c r="AL299" s="175"/>
      <c r="AM299" s="175"/>
    </row>
    <row r="300" spans="2:39">
      <c r="E300" s="7"/>
      <c r="F300" s="15"/>
      <c r="G300" s="243"/>
      <c r="H300" s="11"/>
      <c r="I300" s="11"/>
      <c r="J300" s="11"/>
      <c r="K300" s="11"/>
      <c r="L300" s="11"/>
      <c r="X300" s="175"/>
      <c r="Y300" s="175"/>
      <c r="Z300" s="175"/>
      <c r="AB300" s="410"/>
      <c r="AC300" s="176"/>
      <c r="AF300" s="205"/>
      <c r="AG300" s="175"/>
      <c r="AH300" s="169"/>
      <c r="AI300" s="175"/>
      <c r="AJ300" s="175"/>
      <c r="AK300" s="175"/>
      <c r="AL300" s="175"/>
      <c r="AM300" s="175"/>
    </row>
    <row r="301" spans="2:39">
      <c r="E301" s="11"/>
      <c r="F301" s="11"/>
      <c r="G301" s="11"/>
      <c r="H301" s="11"/>
      <c r="I301" s="11"/>
      <c r="J301" s="11"/>
      <c r="K301" s="11"/>
      <c r="L301" s="11"/>
      <c r="X301" s="175"/>
      <c r="Y301" s="175"/>
      <c r="Z301" s="175"/>
      <c r="AB301" s="410"/>
      <c r="AC301" s="411"/>
      <c r="AF301" s="205"/>
      <c r="AG301" s="175"/>
      <c r="AH301" s="169"/>
      <c r="AI301" s="175"/>
      <c r="AJ301" s="175"/>
      <c r="AK301" s="175"/>
      <c r="AL301" s="175"/>
      <c r="AM301" s="175"/>
    </row>
    <row r="302" spans="2:39">
      <c r="E302" s="11"/>
      <c r="F302" s="11"/>
      <c r="G302" s="11"/>
      <c r="H302" s="11"/>
      <c r="I302" s="11"/>
      <c r="J302" s="11"/>
      <c r="K302" s="11"/>
      <c r="L302" s="11"/>
      <c r="X302" s="175"/>
      <c r="Y302" s="175"/>
      <c r="Z302" s="175"/>
      <c r="AB302" s="410"/>
      <c r="AC302" s="411"/>
      <c r="AF302" s="205"/>
      <c r="AG302" s="175"/>
      <c r="AH302" s="169"/>
      <c r="AI302" s="175"/>
      <c r="AJ302" s="175"/>
      <c r="AK302" s="175"/>
      <c r="AL302" s="175"/>
      <c r="AM302" s="175"/>
    </row>
    <row r="303" spans="2:39">
      <c r="E303" s="11"/>
      <c r="F303" s="11"/>
      <c r="G303" s="11"/>
      <c r="H303" s="11"/>
      <c r="I303" s="11"/>
      <c r="J303" s="11"/>
      <c r="K303" s="11"/>
      <c r="L303" s="11"/>
      <c r="X303" s="175"/>
      <c r="Y303" s="175"/>
      <c r="Z303" s="175"/>
      <c r="AB303" s="410"/>
      <c r="AC303" s="176"/>
      <c r="AF303" s="205"/>
      <c r="AG303" s="175"/>
      <c r="AH303" s="169"/>
      <c r="AI303" s="175"/>
      <c r="AJ303" s="175"/>
      <c r="AK303" s="175"/>
      <c r="AL303" s="175"/>
      <c r="AM303" s="175"/>
    </row>
    <row r="304" spans="2:39">
      <c r="X304" s="175"/>
      <c r="Y304" s="175"/>
      <c r="Z304" s="175"/>
      <c r="AB304" s="410"/>
      <c r="AC304" s="169"/>
      <c r="AF304" s="205"/>
      <c r="AG304" s="175"/>
      <c r="AH304" s="208"/>
      <c r="AI304" s="175"/>
      <c r="AJ304" s="175"/>
      <c r="AK304" s="175"/>
      <c r="AL304" s="175"/>
      <c r="AM304" s="175"/>
    </row>
    <row r="305" spans="2:39">
      <c r="X305" s="175"/>
      <c r="Y305" s="175"/>
      <c r="Z305" s="175"/>
      <c r="AB305" s="410"/>
      <c r="AC305" s="414"/>
      <c r="AF305" s="205"/>
      <c r="AG305" s="175"/>
      <c r="AH305" s="175"/>
      <c r="AI305" s="175"/>
      <c r="AJ305" s="175"/>
      <c r="AK305" s="175"/>
      <c r="AL305" s="175"/>
      <c r="AM305" s="175"/>
    </row>
    <row r="306" spans="2:39">
      <c r="X306" s="175"/>
      <c r="Y306" s="175"/>
      <c r="Z306" s="175"/>
      <c r="AB306" s="410"/>
      <c r="AC306" s="169"/>
      <c r="AF306" s="205"/>
      <c r="AG306" s="173"/>
      <c r="AH306" s="169"/>
      <c r="AI306" s="175"/>
      <c r="AJ306" s="175"/>
      <c r="AK306" s="175"/>
      <c r="AL306" s="175"/>
      <c r="AM306" s="175"/>
    </row>
    <row r="307" spans="2:39">
      <c r="X307" s="175"/>
      <c r="Y307" s="175"/>
      <c r="Z307" s="175"/>
      <c r="AB307" s="410"/>
      <c r="AC307" s="169"/>
      <c r="AF307" s="169"/>
      <c r="AG307" s="169"/>
      <c r="AH307" s="175"/>
      <c r="AI307" s="175"/>
      <c r="AJ307" s="175"/>
      <c r="AK307" s="175"/>
      <c r="AL307" s="175"/>
      <c r="AM307" s="175"/>
    </row>
    <row r="308" spans="2:39">
      <c r="X308" s="175"/>
      <c r="Y308" s="175"/>
      <c r="Z308" s="175"/>
      <c r="AF308" s="169"/>
      <c r="AG308" s="175"/>
      <c r="AH308" s="175"/>
      <c r="AI308" s="175"/>
      <c r="AJ308" s="175"/>
      <c r="AK308" s="175"/>
      <c r="AL308" s="175"/>
      <c r="AM308" s="175"/>
    </row>
    <row r="309" spans="2:39">
      <c r="X309" s="175"/>
      <c r="Y309" s="175"/>
      <c r="Z309" s="175"/>
      <c r="AF309" s="175"/>
      <c r="AG309" s="175"/>
      <c r="AH309" s="175"/>
      <c r="AI309" s="175"/>
      <c r="AJ309" s="175"/>
      <c r="AK309" s="175"/>
      <c r="AL309" s="175"/>
      <c r="AM309" s="175"/>
    </row>
    <row r="310" spans="2:39">
      <c r="X310" s="175"/>
      <c r="Y310" s="175"/>
      <c r="Z310" s="175"/>
      <c r="AF310" s="175"/>
      <c r="AG310" s="175"/>
      <c r="AH310" s="175"/>
      <c r="AI310" s="175"/>
      <c r="AJ310" s="175"/>
      <c r="AK310" s="175"/>
      <c r="AL310" s="175"/>
      <c r="AM310" s="175"/>
    </row>
    <row r="311" spans="2:39">
      <c r="X311" s="175"/>
      <c r="Y311" s="175"/>
      <c r="Z311" s="175"/>
      <c r="AF311" s="175"/>
      <c r="AG311" s="175"/>
      <c r="AH311" s="175"/>
      <c r="AI311" s="175"/>
      <c r="AJ311" s="175"/>
      <c r="AK311" s="175"/>
      <c r="AL311" s="175"/>
      <c r="AM311" s="175"/>
    </row>
    <row r="312" spans="2:39">
      <c r="X312" s="175"/>
      <c r="Y312" s="175"/>
      <c r="Z312" s="175"/>
      <c r="AF312" s="175"/>
      <c r="AG312" s="175"/>
      <c r="AH312" s="175"/>
      <c r="AI312" s="175"/>
      <c r="AJ312" s="175"/>
      <c r="AK312" s="175"/>
      <c r="AL312" s="175"/>
      <c r="AM312" s="175"/>
    </row>
    <row r="313" spans="2:39">
      <c r="X313" s="175"/>
      <c r="Y313" s="175"/>
      <c r="Z313" s="175"/>
      <c r="AF313" s="175"/>
      <c r="AG313" s="175"/>
      <c r="AH313" s="175"/>
      <c r="AI313" s="175"/>
      <c r="AJ313" s="175"/>
      <c r="AK313" s="175"/>
      <c r="AL313" s="175"/>
      <c r="AM313" s="175"/>
    </row>
    <row r="314" spans="2:39">
      <c r="X314" s="175"/>
      <c r="Y314" s="175"/>
      <c r="Z314" s="175"/>
      <c r="AF314" s="175"/>
      <c r="AG314" s="175"/>
      <c r="AH314" s="175"/>
      <c r="AI314" s="175"/>
      <c r="AJ314" s="175"/>
      <c r="AK314" s="175"/>
      <c r="AL314" s="175"/>
      <c r="AM314" s="175"/>
    </row>
    <row r="315" spans="2:39">
      <c r="X315" s="175"/>
      <c r="Y315" s="175"/>
      <c r="Z315" s="175"/>
      <c r="AF315" s="409"/>
      <c r="AG315" s="175"/>
      <c r="AH315" s="162"/>
      <c r="AI315" s="175"/>
      <c r="AJ315" s="175"/>
      <c r="AK315" s="175"/>
      <c r="AL315" s="175"/>
      <c r="AM315" s="175"/>
    </row>
    <row r="316" spans="2:39">
      <c r="X316" s="175"/>
      <c r="Y316" s="175"/>
      <c r="Z316" s="175"/>
      <c r="AF316" s="205"/>
      <c r="AG316" s="175"/>
      <c r="AH316" s="173"/>
      <c r="AI316" s="175"/>
      <c r="AJ316" s="175"/>
      <c r="AK316" s="175"/>
      <c r="AL316" s="175"/>
      <c r="AM316" s="175"/>
    </row>
    <row r="317" spans="2:39">
      <c r="X317" s="175"/>
      <c r="Y317" s="175"/>
      <c r="Z317" s="175"/>
      <c r="AF317" s="205"/>
      <c r="AG317" s="175"/>
      <c r="AH317" s="173"/>
      <c r="AI317" s="175"/>
      <c r="AJ317" s="175"/>
      <c r="AK317" s="175"/>
      <c r="AL317" s="175"/>
      <c r="AM317" s="175"/>
    </row>
    <row r="318" spans="2:39">
      <c r="X318" s="175"/>
      <c r="Y318" s="175"/>
      <c r="Z318" s="175"/>
      <c r="AF318" s="205"/>
      <c r="AG318" s="175"/>
      <c r="AH318" s="173"/>
      <c r="AI318" s="175"/>
      <c r="AJ318" s="175"/>
      <c r="AK318" s="175"/>
      <c r="AL318" s="175"/>
      <c r="AM318" s="175"/>
    </row>
    <row r="319" spans="2:39">
      <c r="B319" s="175"/>
      <c r="C319" s="186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X319" s="175"/>
      <c r="Y319" s="175"/>
      <c r="Z319" s="175"/>
      <c r="AF319" s="205"/>
      <c r="AG319" s="175"/>
      <c r="AH319" s="169"/>
      <c r="AI319" s="175"/>
      <c r="AJ319" s="175"/>
      <c r="AK319" s="175"/>
      <c r="AL319" s="175"/>
      <c r="AM319" s="175"/>
    </row>
    <row r="320" spans="2:39" ht="15.75">
      <c r="B320" s="195"/>
      <c r="C320" s="169"/>
      <c r="D320" s="168"/>
      <c r="E320" s="744"/>
      <c r="F320" s="175"/>
      <c r="G320" s="175"/>
      <c r="H320" s="175"/>
      <c r="I320" s="175"/>
      <c r="J320" s="175"/>
      <c r="K320" s="175"/>
      <c r="L320" s="175"/>
      <c r="M320" s="175"/>
      <c r="X320" s="175"/>
      <c r="Y320" s="175"/>
      <c r="Z320" s="175"/>
      <c r="AF320" s="205"/>
      <c r="AG320" s="175"/>
      <c r="AH320" s="169"/>
      <c r="AI320" s="175"/>
      <c r="AJ320" s="175"/>
      <c r="AK320" s="175"/>
      <c r="AL320" s="175"/>
      <c r="AM320" s="175"/>
    </row>
    <row r="321" spans="2:39">
      <c r="B321" s="175"/>
      <c r="C321" s="326"/>
      <c r="D321" s="175"/>
      <c r="E321" s="273"/>
      <c r="F321" s="389"/>
      <c r="G321" s="390"/>
      <c r="H321" s="273"/>
      <c r="I321" s="389"/>
      <c r="J321" s="390"/>
      <c r="K321" s="175"/>
      <c r="L321" s="175"/>
      <c r="M321" s="175"/>
      <c r="X321" s="175"/>
      <c r="Y321" s="175"/>
      <c r="Z321" s="175"/>
      <c r="AF321" s="205"/>
      <c r="AG321" s="175"/>
      <c r="AH321" s="169"/>
      <c r="AI321" s="416"/>
      <c r="AJ321" s="175"/>
      <c r="AK321" s="175"/>
      <c r="AL321" s="175"/>
      <c r="AM321" s="175"/>
    </row>
    <row r="322" spans="2:39">
      <c r="B322" s="202"/>
      <c r="C322" s="169"/>
      <c r="D322" s="183"/>
      <c r="E322" s="169"/>
      <c r="F322" s="745"/>
      <c r="G322" s="214"/>
      <c r="H322" s="389"/>
      <c r="I322" s="173"/>
      <c r="J322" s="214"/>
      <c r="K322" s="175"/>
      <c r="L322" s="175"/>
      <c r="M322" s="175"/>
      <c r="X322" s="175"/>
      <c r="Y322" s="175"/>
      <c r="Z322" s="175"/>
      <c r="AF322" s="205"/>
      <c r="AG322" s="413"/>
      <c r="AH322" s="169"/>
      <c r="AI322" s="416"/>
      <c r="AJ322" s="175"/>
      <c r="AK322" s="175"/>
      <c r="AL322" s="175"/>
      <c r="AM322" s="175"/>
    </row>
    <row r="323" spans="2:39">
      <c r="B323" s="187"/>
      <c r="C323" s="169"/>
      <c r="D323" s="174"/>
      <c r="E323" s="169"/>
      <c r="F323" s="168"/>
      <c r="G323" s="214"/>
      <c r="H323" s="169"/>
      <c r="I323" s="168"/>
      <c r="J323" s="214"/>
      <c r="K323" s="175"/>
      <c r="L323" s="175"/>
      <c r="M323" s="175"/>
      <c r="X323" s="175"/>
      <c r="Y323" s="175"/>
      <c r="Z323" s="175"/>
      <c r="AF323" s="205"/>
      <c r="AG323" s="232"/>
      <c r="AH323" s="169"/>
      <c r="AI323" s="175"/>
      <c r="AJ323" s="175"/>
      <c r="AK323" s="175"/>
      <c r="AL323" s="175"/>
      <c r="AM323" s="175"/>
    </row>
    <row r="324" spans="2:39">
      <c r="B324" s="191"/>
      <c r="C324" s="169"/>
      <c r="D324" s="168"/>
      <c r="E324" s="169"/>
      <c r="F324" s="746"/>
      <c r="G324" s="214"/>
      <c r="H324" s="169"/>
      <c r="I324" s="174"/>
      <c r="J324" s="214"/>
      <c r="K324" s="175"/>
      <c r="L324" s="175"/>
      <c r="M324" s="175"/>
      <c r="X324" s="175"/>
      <c r="Y324" s="175"/>
      <c r="Z324" s="175"/>
      <c r="AF324" s="205"/>
      <c r="AG324" s="175"/>
      <c r="AH324" s="169"/>
      <c r="AI324" s="175"/>
      <c r="AJ324" s="175"/>
      <c r="AK324" s="175"/>
      <c r="AL324" s="175"/>
      <c r="AM324" s="175"/>
    </row>
    <row r="325" spans="2:39">
      <c r="B325" s="187"/>
      <c r="C325" s="169"/>
      <c r="D325" s="168"/>
      <c r="E325" s="169"/>
      <c r="F325" s="168"/>
      <c r="G325" s="214"/>
      <c r="H325" s="389"/>
      <c r="I325" s="174"/>
      <c r="J325" s="214"/>
      <c r="K325" s="175"/>
      <c r="L325" s="175"/>
      <c r="M325" s="175"/>
      <c r="X325" s="175"/>
      <c r="Y325" s="175"/>
      <c r="Z325" s="175"/>
      <c r="AF325" s="205"/>
      <c r="AG325" s="175"/>
      <c r="AH325" s="169"/>
      <c r="AI325" s="175"/>
      <c r="AJ325" s="175"/>
      <c r="AK325" s="175"/>
      <c r="AL325" s="175"/>
      <c r="AM325" s="175"/>
    </row>
    <row r="326" spans="2:39">
      <c r="B326" s="187"/>
      <c r="C326" s="169"/>
      <c r="D326" s="168"/>
      <c r="E326" s="169"/>
      <c r="F326" s="168"/>
      <c r="G326" s="214"/>
      <c r="H326" s="169"/>
      <c r="I326" s="168"/>
      <c r="J326" s="214"/>
      <c r="K326" s="175"/>
      <c r="L326" s="175"/>
      <c r="M326" s="175"/>
      <c r="X326" s="175"/>
      <c r="Y326" s="175"/>
      <c r="Z326" s="175"/>
      <c r="AF326" s="205"/>
      <c r="AG326" s="175"/>
      <c r="AH326" s="169"/>
      <c r="AI326" s="175"/>
      <c r="AJ326" s="175"/>
      <c r="AK326" s="175"/>
      <c r="AL326" s="175"/>
      <c r="AM326" s="175"/>
    </row>
    <row r="327" spans="2:39">
      <c r="B327" s="187"/>
      <c r="C327" s="169"/>
      <c r="D327" s="168"/>
      <c r="E327" s="169"/>
      <c r="F327" s="168"/>
      <c r="G327" s="214"/>
      <c r="H327" s="173"/>
      <c r="I327" s="174"/>
      <c r="J327" s="214"/>
      <c r="K327" s="175"/>
      <c r="L327" s="175"/>
      <c r="M327" s="175"/>
      <c r="X327" s="175"/>
      <c r="Y327" s="175"/>
      <c r="Z327" s="175"/>
      <c r="AF327" s="205"/>
      <c r="AG327" s="175"/>
      <c r="AH327" s="208"/>
      <c r="AI327" s="175"/>
      <c r="AJ327" s="175"/>
      <c r="AK327" s="175"/>
      <c r="AL327" s="175"/>
      <c r="AM327" s="175"/>
    </row>
    <row r="328" spans="2:39">
      <c r="B328" s="175"/>
      <c r="C328" s="186"/>
      <c r="D328" s="175"/>
      <c r="E328" s="173"/>
      <c r="F328" s="174"/>
      <c r="G328" s="214"/>
      <c r="H328" s="169"/>
      <c r="I328" s="168"/>
      <c r="J328" s="214"/>
      <c r="K328" s="175"/>
      <c r="L328" s="175"/>
      <c r="M328" s="175"/>
      <c r="X328" s="175"/>
      <c r="Y328" s="175"/>
      <c r="Z328" s="175"/>
      <c r="AF328" s="205"/>
      <c r="AG328" s="175"/>
      <c r="AH328" s="175"/>
      <c r="AI328" s="175"/>
      <c r="AJ328" s="175"/>
      <c r="AK328" s="175"/>
      <c r="AL328" s="175"/>
      <c r="AM328" s="175"/>
    </row>
    <row r="329" spans="2:39">
      <c r="B329" s="175"/>
      <c r="C329" s="186"/>
      <c r="D329" s="175"/>
      <c r="E329" s="169"/>
      <c r="F329" s="168"/>
      <c r="G329" s="214"/>
      <c r="H329" s="176"/>
      <c r="I329" s="177"/>
      <c r="J329" s="242"/>
      <c r="K329" s="175"/>
      <c r="L329" s="175"/>
      <c r="M329" s="175"/>
      <c r="X329" s="175"/>
      <c r="Y329" s="175"/>
      <c r="Z329" s="175"/>
      <c r="AF329" s="205"/>
      <c r="AG329" s="175"/>
      <c r="AH329" s="175"/>
      <c r="AI329" s="175"/>
      <c r="AJ329" s="175"/>
      <c r="AK329" s="175"/>
      <c r="AL329" s="175"/>
      <c r="AM329" s="175"/>
    </row>
    <row r="330" spans="2:39">
      <c r="B330" s="175"/>
      <c r="C330" s="326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X330" s="175"/>
      <c r="Y330" s="175"/>
      <c r="Z330" s="175"/>
      <c r="AJ330" s="175"/>
      <c r="AK330" s="175"/>
      <c r="AL330" s="175"/>
      <c r="AM330" s="175"/>
    </row>
    <row r="331" spans="2:39">
      <c r="B331" s="175"/>
      <c r="C331" s="186"/>
      <c r="D331" s="175"/>
      <c r="E331" s="175"/>
      <c r="F331" s="175"/>
      <c r="G331" s="175"/>
      <c r="H331" s="175"/>
      <c r="I331" s="175"/>
      <c r="J331" s="175"/>
      <c r="K331" s="399"/>
      <c r="L331" s="173"/>
      <c r="M331" s="175"/>
      <c r="X331" s="175"/>
      <c r="Y331" s="175"/>
      <c r="Z331" s="175"/>
      <c r="AJ331" s="175"/>
      <c r="AK331" s="175"/>
      <c r="AL331" s="175"/>
      <c r="AM331" s="175"/>
    </row>
    <row r="332" spans="2:39">
      <c r="B332" s="325"/>
      <c r="C332" s="174"/>
      <c r="D332" s="174"/>
      <c r="E332" s="175"/>
      <c r="F332" s="175"/>
      <c r="G332" s="175"/>
      <c r="H332" s="175"/>
      <c r="I332" s="175"/>
      <c r="J332" s="175"/>
      <c r="K332" s="173"/>
      <c r="L332" s="174"/>
      <c r="M332" s="214"/>
      <c r="X332" s="175"/>
      <c r="Y332" s="175"/>
      <c r="Z332" s="175"/>
      <c r="AJ332" s="175"/>
      <c r="AK332" s="175"/>
      <c r="AL332" s="175"/>
      <c r="AM332" s="175"/>
    </row>
    <row r="333" spans="2:39">
      <c r="B333" s="255"/>
      <c r="C333" s="169"/>
      <c r="D333" s="168"/>
      <c r="E333" s="175"/>
      <c r="F333" s="175"/>
      <c r="G333" s="175"/>
      <c r="H333" s="175"/>
      <c r="I333" s="175"/>
      <c r="J333" s="175"/>
      <c r="K333" s="240"/>
      <c r="L333" s="175"/>
      <c r="M333" s="175"/>
      <c r="X333" s="175"/>
      <c r="Y333" s="175"/>
      <c r="Z333" s="175"/>
      <c r="AJ333" s="175"/>
      <c r="AK333" s="175"/>
      <c r="AL333" s="175"/>
      <c r="AM333" s="175"/>
    </row>
    <row r="334" spans="2:39">
      <c r="B334" s="175"/>
      <c r="C334" s="186"/>
      <c r="D334" s="175"/>
      <c r="E334" s="175"/>
      <c r="F334" s="175"/>
      <c r="G334" s="175"/>
      <c r="H334" s="175"/>
      <c r="I334" s="175"/>
      <c r="J334" s="175"/>
      <c r="K334" s="273"/>
      <c r="L334" s="389"/>
      <c r="M334" s="390"/>
      <c r="X334" s="175"/>
      <c r="Y334" s="175"/>
      <c r="Z334" s="175"/>
      <c r="AJ334" s="175"/>
      <c r="AK334" s="175"/>
      <c r="AL334" s="175"/>
      <c r="AM334" s="175"/>
    </row>
    <row r="335" spans="2:39">
      <c r="B335" s="175"/>
      <c r="C335" s="186"/>
      <c r="D335" s="175"/>
      <c r="E335" s="175"/>
      <c r="F335" s="175"/>
      <c r="G335" s="175"/>
      <c r="H335" s="175"/>
      <c r="I335" s="175"/>
      <c r="J335" s="175"/>
      <c r="K335" s="169"/>
      <c r="L335" s="168"/>
      <c r="M335" s="244"/>
      <c r="X335" s="175"/>
      <c r="Y335" s="175"/>
      <c r="Z335" s="175"/>
      <c r="AJ335" s="175"/>
      <c r="AK335" s="175"/>
      <c r="AL335" s="175"/>
      <c r="AM335" s="175"/>
    </row>
    <row r="336" spans="2:39">
      <c r="B336" s="175"/>
      <c r="C336" s="186"/>
      <c r="D336" s="175"/>
      <c r="E336" s="175"/>
      <c r="F336" s="175"/>
      <c r="G336" s="175"/>
      <c r="H336" s="175"/>
      <c r="I336" s="175"/>
      <c r="J336" s="175"/>
      <c r="K336" s="173"/>
      <c r="L336" s="168"/>
      <c r="M336" s="244"/>
      <c r="X336" s="175"/>
      <c r="Y336" s="175"/>
      <c r="Z336" s="175"/>
      <c r="AJ336" s="175"/>
      <c r="AK336" s="175"/>
      <c r="AL336" s="175"/>
      <c r="AM336" s="175"/>
    </row>
    <row r="337" spans="2:39">
      <c r="B337" s="175"/>
      <c r="C337" s="186"/>
      <c r="D337" s="175"/>
      <c r="E337" s="175"/>
      <c r="F337" s="175"/>
      <c r="G337" s="175"/>
      <c r="H337" s="175"/>
      <c r="I337" s="175"/>
      <c r="J337" s="175"/>
      <c r="K337" s="169"/>
      <c r="L337" s="168"/>
      <c r="M337" s="244"/>
      <c r="X337" s="175"/>
      <c r="Y337" s="175"/>
      <c r="Z337" s="175"/>
      <c r="AJ337" s="175"/>
      <c r="AK337" s="175"/>
      <c r="AL337" s="175"/>
      <c r="AM337" s="175"/>
    </row>
    <row r="338" spans="2:39">
      <c r="B338" s="193"/>
      <c r="C338" s="186"/>
      <c r="D338" s="175"/>
      <c r="E338" s="175"/>
      <c r="F338" s="747"/>
      <c r="G338" s="175"/>
      <c r="H338" s="175"/>
      <c r="I338" s="175"/>
      <c r="J338" s="175"/>
      <c r="K338" s="175"/>
      <c r="L338" s="175"/>
      <c r="M338" s="175"/>
      <c r="X338" s="175"/>
      <c r="Y338" s="175"/>
      <c r="Z338" s="175"/>
      <c r="AJ338" s="175"/>
      <c r="AK338" s="175"/>
      <c r="AL338" s="175"/>
      <c r="AM338" s="175"/>
    </row>
    <row r="339" spans="2:39">
      <c r="B339" s="187"/>
      <c r="C339" s="186"/>
      <c r="D339" s="168"/>
      <c r="E339" s="748"/>
      <c r="F339" s="175"/>
      <c r="G339" s="175"/>
      <c r="H339" s="175"/>
      <c r="I339" s="175"/>
      <c r="J339" s="175"/>
      <c r="K339" s="175"/>
      <c r="L339" s="175"/>
      <c r="M339" s="175"/>
      <c r="AJ339" s="175"/>
      <c r="AK339" s="175"/>
      <c r="AL339" s="175"/>
      <c r="AM339" s="175"/>
    </row>
    <row r="340" spans="2:39">
      <c r="B340" s="187"/>
      <c r="C340" s="169"/>
      <c r="D340" s="168"/>
      <c r="E340" s="175"/>
      <c r="F340" s="175"/>
      <c r="G340" s="175"/>
      <c r="H340" s="175"/>
      <c r="I340" s="175"/>
      <c r="J340" s="175"/>
      <c r="K340" s="175"/>
      <c r="L340" s="175"/>
      <c r="M340" s="175"/>
      <c r="AJ340" s="175"/>
      <c r="AK340" s="175"/>
      <c r="AL340" s="175"/>
      <c r="AM340" s="175"/>
    </row>
    <row r="341" spans="2:39">
      <c r="B341" s="263"/>
      <c r="C341" s="208"/>
      <c r="D341" s="346"/>
      <c r="E341" s="422"/>
      <c r="F341" s="175"/>
      <c r="G341" s="175"/>
      <c r="H341" s="175"/>
      <c r="I341" s="175"/>
      <c r="J341" s="175"/>
      <c r="K341" s="341"/>
      <c r="L341" s="173"/>
      <c r="M341" s="175"/>
      <c r="AJ341" s="175"/>
      <c r="AK341" s="175"/>
      <c r="AL341" s="175"/>
      <c r="AM341" s="175"/>
    </row>
    <row r="342" spans="2:39">
      <c r="B342" s="175"/>
      <c r="C342" s="326"/>
      <c r="D342" s="175"/>
      <c r="E342" s="273"/>
      <c r="F342" s="389"/>
      <c r="G342" s="390"/>
      <c r="H342" s="175"/>
      <c r="I342" s="175"/>
      <c r="J342" s="175"/>
      <c r="K342" s="273"/>
      <c r="L342" s="389"/>
      <c r="M342" s="390"/>
      <c r="N342" s="175"/>
      <c r="AJ342" s="175"/>
      <c r="AK342" s="175"/>
      <c r="AL342" s="175"/>
      <c r="AM342" s="175"/>
    </row>
    <row r="343" spans="2:39">
      <c r="B343" s="202"/>
      <c r="C343" s="183"/>
      <c r="D343" s="183"/>
      <c r="E343" s="169"/>
      <c r="F343" s="174"/>
      <c r="G343" s="214"/>
      <c r="H343" s="175"/>
      <c r="I343" s="175"/>
      <c r="J343" s="175"/>
      <c r="K343" s="173"/>
      <c r="L343" s="405"/>
      <c r="M343" s="406"/>
      <c r="N343" s="175"/>
      <c r="AJ343" s="175"/>
      <c r="AK343" s="175"/>
      <c r="AL343" s="175"/>
      <c r="AM343" s="175"/>
    </row>
    <row r="344" spans="2:39">
      <c r="B344" s="191"/>
      <c r="C344" s="169"/>
      <c r="D344" s="168"/>
      <c r="E344" s="169"/>
      <c r="F344" s="168"/>
      <c r="G344" s="244"/>
      <c r="H344" s="175"/>
      <c r="I344" s="175"/>
      <c r="J344" s="175"/>
      <c r="K344" s="173"/>
      <c r="L344" s="628"/>
      <c r="M344" s="629"/>
      <c r="N344" s="175"/>
      <c r="AJ344" s="175"/>
      <c r="AK344" s="175"/>
      <c r="AL344" s="175"/>
      <c r="AM344" s="175"/>
    </row>
    <row r="345" spans="2:39">
      <c r="B345" s="187"/>
      <c r="C345" s="169"/>
      <c r="D345" s="168"/>
      <c r="E345" s="169"/>
      <c r="F345" s="168"/>
      <c r="G345" s="244"/>
      <c r="H345" s="175"/>
      <c r="I345" s="175"/>
      <c r="J345" s="175"/>
      <c r="K345" s="173"/>
      <c r="L345" s="168"/>
      <c r="M345" s="244"/>
      <c r="N345" s="175"/>
      <c r="AJ345" s="175"/>
      <c r="AK345" s="175"/>
      <c r="AL345" s="175"/>
      <c r="AM345" s="175"/>
    </row>
    <row r="346" spans="2:39">
      <c r="B346" s="187"/>
      <c r="C346" s="169"/>
      <c r="D346" s="168"/>
      <c r="E346" s="169"/>
      <c r="F346" s="168"/>
      <c r="G346" s="244"/>
      <c r="H346" s="175"/>
      <c r="I346" s="175"/>
      <c r="J346" s="175"/>
      <c r="K346" s="169"/>
      <c r="L346" s="168"/>
      <c r="M346" s="244"/>
      <c r="N346" s="175"/>
      <c r="AJ346" s="175"/>
      <c r="AK346" s="175"/>
      <c r="AL346" s="175"/>
      <c r="AM346" s="175"/>
    </row>
    <row r="347" spans="2:39">
      <c r="B347" s="188"/>
      <c r="C347" s="169"/>
      <c r="D347" s="168"/>
      <c r="E347" s="169"/>
      <c r="F347" s="168"/>
      <c r="G347" s="244"/>
      <c r="H347" s="175"/>
      <c r="I347" s="175"/>
      <c r="J347" s="175"/>
      <c r="K347" s="240"/>
      <c r="L347" s="175"/>
      <c r="M347" s="175"/>
      <c r="N347" s="175"/>
      <c r="AJ347" s="175"/>
      <c r="AK347" s="175"/>
      <c r="AL347" s="175"/>
      <c r="AM347" s="175"/>
    </row>
    <row r="348" spans="2:39">
      <c r="B348" s="188"/>
      <c r="C348" s="169"/>
      <c r="D348" s="168"/>
      <c r="E348" s="173"/>
      <c r="F348" s="168"/>
      <c r="G348" s="244"/>
      <c r="H348" s="175"/>
      <c r="I348" s="175"/>
      <c r="J348" s="175"/>
      <c r="K348" s="273"/>
      <c r="L348" s="389"/>
      <c r="M348" s="390"/>
      <c r="N348" s="175"/>
      <c r="AJ348" s="175"/>
      <c r="AK348" s="175"/>
      <c r="AL348" s="175"/>
      <c r="AM348" s="175"/>
    </row>
    <row r="349" spans="2:39">
      <c r="B349" s="175"/>
      <c r="C349" s="186"/>
      <c r="D349" s="175"/>
      <c r="E349" s="180"/>
      <c r="F349" s="183"/>
      <c r="G349" s="241"/>
      <c r="H349" s="175"/>
      <c r="I349" s="175"/>
      <c r="J349" s="175"/>
      <c r="K349" s="175"/>
      <c r="L349" s="175"/>
      <c r="M349" s="175"/>
      <c r="N349" s="175"/>
      <c r="AJ349" s="175"/>
      <c r="AK349" s="175"/>
      <c r="AL349" s="175"/>
      <c r="AM349" s="175"/>
    </row>
    <row r="350" spans="2:39">
      <c r="B350" s="175"/>
      <c r="C350" s="326"/>
      <c r="D350" s="175"/>
      <c r="E350" s="169"/>
      <c r="F350" s="183"/>
      <c r="G350" s="241"/>
      <c r="H350" s="175"/>
      <c r="I350" s="175"/>
      <c r="J350" s="175"/>
      <c r="K350" s="175"/>
      <c r="L350" s="175"/>
      <c r="M350" s="175"/>
      <c r="N350" s="175"/>
      <c r="AJ350" s="175"/>
      <c r="AK350" s="175"/>
      <c r="AL350" s="175"/>
      <c r="AM350" s="175"/>
    </row>
    <row r="351" spans="2:39">
      <c r="B351" s="187"/>
      <c r="C351" s="169"/>
      <c r="D351" s="161"/>
      <c r="E351" s="176"/>
      <c r="F351" s="179"/>
      <c r="G351" s="391"/>
      <c r="H351" s="175"/>
      <c r="I351" s="175"/>
      <c r="J351" s="175"/>
      <c r="K351" s="175"/>
      <c r="L351" s="175"/>
      <c r="M351" s="175"/>
      <c r="N351" s="175"/>
      <c r="AJ351" s="175"/>
      <c r="AK351" s="175"/>
      <c r="AL351" s="175"/>
      <c r="AM351" s="175"/>
    </row>
    <row r="352" spans="2:39">
      <c r="B352" s="325"/>
      <c r="C352" s="174"/>
      <c r="D352" s="161"/>
      <c r="E352" s="176"/>
      <c r="F352" s="177"/>
      <c r="G352" s="242"/>
      <c r="H352" s="175"/>
      <c r="I352" s="404"/>
      <c r="J352" s="193"/>
      <c r="K352" s="175"/>
      <c r="L352" s="175"/>
      <c r="M352" s="175"/>
      <c r="N352" s="175"/>
      <c r="AJ352" s="175"/>
      <c r="AK352" s="175"/>
      <c r="AL352" s="175"/>
      <c r="AM352" s="175"/>
    </row>
    <row r="353" spans="2:39">
      <c r="B353" s="191"/>
      <c r="C353" s="169"/>
      <c r="D353" s="162"/>
      <c r="E353" s="169"/>
      <c r="F353" s="168"/>
      <c r="G353" s="244"/>
      <c r="H353" s="175"/>
      <c r="I353" s="175"/>
      <c r="J353" s="175"/>
      <c r="K353" s="175"/>
      <c r="L353" s="175"/>
      <c r="M353" s="175"/>
      <c r="N353" s="175"/>
      <c r="AJ353" s="175"/>
      <c r="AK353" s="175"/>
      <c r="AL353" s="175"/>
      <c r="AM353" s="175"/>
    </row>
    <row r="354" spans="2:39">
      <c r="B354" s="175"/>
      <c r="C354" s="186"/>
      <c r="D354" s="175"/>
      <c r="E354" s="169"/>
      <c r="F354" s="168"/>
      <c r="G354" s="214"/>
      <c r="H354" s="175"/>
      <c r="I354" s="175"/>
      <c r="J354" s="175"/>
      <c r="K354" s="175"/>
      <c r="L354" s="175"/>
      <c r="M354" s="175"/>
      <c r="N354" s="175"/>
      <c r="AJ354" s="175"/>
      <c r="AK354" s="175"/>
      <c r="AL354" s="175"/>
      <c r="AM354" s="175"/>
    </row>
    <row r="355" spans="2:39">
      <c r="B355" s="175"/>
      <c r="C355" s="186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AJ355" s="175"/>
      <c r="AK355" s="175"/>
      <c r="AL355" s="175"/>
      <c r="AM355" s="175"/>
    </row>
    <row r="356" spans="2:39">
      <c r="B356" s="175"/>
      <c r="C356" s="186"/>
      <c r="D356" s="175"/>
      <c r="E356" s="221"/>
      <c r="F356" s="175"/>
      <c r="G356" s="175"/>
      <c r="H356" s="175"/>
      <c r="I356" s="175"/>
      <c r="J356" s="175"/>
      <c r="K356" s="175"/>
      <c r="L356" s="175"/>
      <c r="M356" s="175"/>
      <c r="N356" s="175"/>
      <c r="AJ356" s="175"/>
      <c r="AK356" s="175"/>
      <c r="AL356" s="175"/>
      <c r="AM356" s="175"/>
    </row>
    <row r="357" spans="2:39">
      <c r="B357" s="175"/>
      <c r="C357" s="398"/>
      <c r="D357" s="175"/>
      <c r="E357" s="175"/>
      <c r="F357" s="175"/>
      <c r="G357" s="175"/>
      <c r="H357" s="175"/>
      <c r="I357" s="175"/>
      <c r="J357" s="399"/>
      <c r="K357" s="175"/>
      <c r="L357" s="175"/>
      <c r="M357" s="175"/>
      <c r="N357" s="175"/>
      <c r="AJ357" s="175"/>
      <c r="AK357" s="175"/>
      <c r="AL357" s="175"/>
      <c r="AM357" s="175"/>
    </row>
    <row r="358" spans="2:39">
      <c r="B358" s="175"/>
      <c r="C358" s="186"/>
      <c r="D358" s="175"/>
      <c r="E358" s="749"/>
      <c r="F358" s="175"/>
      <c r="G358" s="175"/>
      <c r="H358" s="175"/>
      <c r="I358" s="175"/>
      <c r="J358" s="175"/>
      <c r="K358" s="175"/>
      <c r="L358" s="175"/>
      <c r="M358" s="175"/>
      <c r="N358" s="175"/>
      <c r="AJ358" s="175"/>
      <c r="AK358" s="175"/>
      <c r="AL358" s="175"/>
      <c r="AM358" s="175"/>
    </row>
    <row r="359" spans="2:39">
      <c r="B359" s="265"/>
      <c r="C359" s="186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AJ359" s="175"/>
      <c r="AK359" s="175"/>
      <c r="AL359" s="175"/>
      <c r="AM359" s="175"/>
    </row>
    <row r="360" spans="2:39">
      <c r="B360" s="187"/>
      <c r="C360" s="186"/>
      <c r="D360" s="168"/>
      <c r="E360" s="748"/>
      <c r="F360" s="175"/>
      <c r="G360" s="175"/>
      <c r="H360" s="175"/>
      <c r="I360" s="175"/>
      <c r="J360" s="175"/>
      <c r="K360" s="175"/>
      <c r="L360" s="175"/>
      <c r="M360" s="175"/>
      <c r="N360" s="175"/>
      <c r="AJ360" s="175"/>
      <c r="AK360" s="175"/>
      <c r="AL360" s="175"/>
      <c r="AM360" s="175"/>
    </row>
    <row r="361" spans="2:39">
      <c r="B361" s="187"/>
      <c r="C361" s="169"/>
      <c r="D361" s="168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AJ361" s="175"/>
      <c r="AK361" s="175"/>
      <c r="AL361" s="175"/>
      <c r="AM361" s="175"/>
    </row>
    <row r="362" spans="2:39" ht="15.75">
      <c r="B362" s="192"/>
      <c r="C362" s="169"/>
      <c r="D362" s="186"/>
      <c r="E362" s="175"/>
      <c r="F362" s="175"/>
      <c r="G362" s="175"/>
      <c r="H362" s="175"/>
      <c r="I362" s="175"/>
      <c r="J362" s="175"/>
      <c r="K362" s="422"/>
      <c r="L362" s="175"/>
      <c r="M362" s="175"/>
      <c r="N362" s="175"/>
      <c r="AJ362" s="175"/>
      <c r="AK362" s="175"/>
      <c r="AL362" s="175"/>
      <c r="AM362" s="175"/>
    </row>
    <row r="363" spans="2:39">
      <c r="B363" s="175"/>
      <c r="C363" s="326"/>
      <c r="D363" s="175"/>
      <c r="E363" s="175"/>
      <c r="F363" s="175"/>
      <c r="G363" s="175"/>
      <c r="H363" s="175"/>
      <c r="I363" s="175"/>
      <c r="J363" s="175"/>
      <c r="K363" s="422"/>
      <c r="L363" s="175"/>
      <c r="M363" s="175"/>
      <c r="N363" s="175"/>
      <c r="AJ363" s="175"/>
      <c r="AK363" s="175"/>
      <c r="AL363" s="175"/>
      <c r="AM363" s="175"/>
    </row>
    <row r="364" spans="2:39">
      <c r="B364" s="202"/>
      <c r="C364" s="183"/>
      <c r="D364" s="183"/>
      <c r="E364" s="175"/>
      <c r="F364" s="175"/>
      <c r="G364" s="175"/>
      <c r="H364" s="175"/>
      <c r="I364" s="175"/>
      <c r="J364" s="175"/>
      <c r="K364" s="273"/>
      <c r="L364" s="389"/>
      <c r="M364" s="390"/>
      <c r="N364" s="175"/>
      <c r="AJ364" s="175"/>
      <c r="AK364" s="175"/>
      <c r="AL364" s="175"/>
      <c r="AM364" s="175"/>
    </row>
    <row r="365" spans="2:39">
      <c r="B365" s="175"/>
      <c r="C365" s="186"/>
      <c r="D365" s="175"/>
      <c r="E365" s="175"/>
      <c r="F365" s="175"/>
      <c r="G365" s="175"/>
      <c r="H365" s="175"/>
      <c r="I365" s="175"/>
      <c r="J365" s="175"/>
      <c r="K365" s="169"/>
      <c r="L365" s="174"/>
      <c r="M365" s="214"/>
      <c r="N365" s="175"/>
      <c r="AJ365" s="175"/>
      <c r="AK365" s="175"/>
      <c r="AL365" s="175"/>
      <c r="AM365" s="175"/>
    </row>
    <row r="366" spans="2:39">
      <c r="B366" s="187"/>
      <c r="C366" s="169"/>
      <c r="D366" s="168"/>
      <c r="E366" s="175"/>
      <c r="F366" s="175"/>
      <c r="G366" s="175"/>
      <c r="H366" s="175"/>
      <c r="I366" s="175"/>
      <c r="J366" s="175"/>
      <c r="K366" s="169"/>
      <c r="L366" s="168"/>
      <c r="M366" s="244"/>
      <c r="N366" s="175"/>
      <c r="AJ366" s="175"/>
      <c r="AK366" s="175"/>
      <c r="AL366" s="175"/>
      <c r="AM366" s="175"/>
    </row>
    <row r="367" spans="2:39">
      <c r="B367" s="187"/>
      <c r="C367" s="169"/>
      <c r="D367" s="168"/>
      <c r="E367" s="175"/>
      <c r="F367" s="175"/>
      <c r="G367" s="175"/>
      <c r="H367" s="175"/>
      <c r="I367" s="175"/>
      <c r="J367" s="175"/>
      <c r="K367" s="169"/>
      <c r="L367" s="168"/>
      <c r="M367" s="244"/>
      <c r="N367" s="175"/>
      <c r="AJ367" s="175"/>
      <c r="AK367" s="175"/>
      <c r="AL367" s="175"/>
      <c r="AM367" s="175"/>
    </row>
    <row r="368" spans="2:39">
      <c r="B368" s="187"/>
      <c r="C368" s="169"/>
      <c r="D368" s="168"/>
      <c r="E368" s="175"/>
      <c r="F368" s="175"/>
      <c r="G368" s="175"/>
      <c r="H368" s="175"/>
      <c r="I368" s="175"/>
      <c r="J368" s="175"/>
      <c r="K368" s="169"/>
      <c r="L368" s="168"/>
      <c r="M368" s="244"/>
      <c r="N368" s="175"/>
      <c r="AJ368" s="175"/>
      <c r="AK368" s="175"/>
      <c r="AL368" s="175"/>
      <c r="AM368" s="175"/>
    </row>
    <row r="369" spans="2:39">
      <c r="B369" s="187"/>
      <c r="C369" s="169"/>
      <c r="D369" s="168"/>
      <c r="E369" s="175"/>
      <c r="F369" s="175"/>
      <c r="G369" s="175"/>
      <c r="H369" s="175"/>
      <c r="I369" s="175"/>
      <c r="J369" s="175"/>
      <c r="K369" s="169"/>
      <c r="L369" s="168"/>
      <c r="M369" s="244"/>
      <c r="N369" s="175"/>
      <c r="AJ369" s="175"/>
      <c r="AK369" s="175"/>
      <c r="AL369" s="175"/>
      <c r="AM369" s="175"/>
    </row>
    <row r="370" spans="2:39">
      <c r="B370" s="187"/>
      <c r="C370" s="169"/>
      <c r="D370" s="168"/>
      <c r="E370" s="175"/>
      <c r="F370" s="175"/>
      <c r="G370" s="175"/>
      <c r="H370" s="175"/>
      <c r="I370" s="175"/>
      <c r="J370" s="175"/>
      <c r="K370" s="169"/>
      <c r="L370" s="183"/>
      <c r="M370" s="241"/>
      <c r="N370" s="175"/>
      <c r="AJ370" s="175"/>
      <c r="AK370" s="175"/>
      <c r="AL370" s="175"/>
      <c r="AM370" s="175"/>
    </row>
    <row r="371" spans="2:39">
      <c r="B371" s="175"/>
      <c r="C371" s="186"/>
      <c r="D371" s="175"/>
      <c r="E371" s="175"/>
      <c r="F371" s="175"/>
      <c r="G371" s="175"/>
      <c r="H371" s="175"/>
      <c r="I371" s="175"/>
      <c r="J371" s="175"/>
      <c r="K371" s="176"/>
      <c r="L371" s="179"/>
      <c r="M371" s="391"/>
      <c r="N371" s="175"/>
      <c r="AJ371" s="175"/>
      <c r="AK371" s="175"/>
      <c r="AL371" s="175"/>
      <c r="AM371" s="175"/>
    </row>
    <row r="372" spans="2:39">
      <c r="B372" s="175"/>
      <c r="C372" s="186"/>
      <c r="D372" s="175"/>
      <c r="E372" s="175"/>
      <c r="F372" s="175"/>
      <c r="G372" s="175"/>
      <c r="H372" s="175"/>
      <c r="I372" s="175"/>
      <c r="J372" s="175"/>
      <c r="K372" s="176"/>
      <c r="L372" s="177"/>
      <c r="M372" s="242"/>
      <c r="N372" s="175"/>
      <c r="AJ372" s="175"/>
      <c r="AK372" s="175"/>
      <c r="AL372" s="175"/>
      <c r="AM372" s="175"/>
    </row>
    <row r="373" spans="2:39">
      <c r="B373" s="175"/>
      <c r="C373" s="186"/>
      <c r="D373" s="175"/>
      <c r="E373" s="240"/>
      <c r="F373" s="175"/>
      <c r="G373" s="750"/>
      <c r="H373" s="175"/>
      <c r="I373" s="175"/>
      <c r="J373" s="175"/>
      <c r="K373" s="169"/>
      <c r="L373" s="403"/>
      <c r="M373" s="237"/>
      <c r="N373" s="175"/>
      <c r="AJ373" s="175"/>
      <c r="AK373" s="175"/>
      <c r="AL373" s="175"/>
      <c r="AM373" s="175"/>
    </row>
    <row r="374" spans="2:39">
      <c r="B374" s="175"/>
      <c r="C374" s="186"/>
      <c r="D374" s="175"/>
      <c r="E374" s="273"/>
      <c r="F374" s="389"/>
      <c r="G374" s="390"/>
      <c r="H374" s="273"/>
      <c r="I374" s="389"/>
      <c r="J374" s="420"/>
      <c r="K374" s="169"/>
      <c r="L374" s="168"/>
      <c r="M374" s="214"/>
      <c r="N374" s="175"/>
      <c r="AJ374" s="175"/>
      <c r="AK374" s="175"/>
      <c r="AL374" s="175"/>
      <c r="AM374" s="175"/>
    </row>
    <row r="375" spans="2:39">
      <c r="B375" s="175"/>
      <c r="C375" s="186"/>
      <c r="D375" s="175"/>
      <c r="E375" s="169"/>
      <c r="F375" s="169"/>
      <c r="G375" s="751"/>
      <c r="H375" s="173"/>
      <c r="I375" s="174"/>
      <c r="J375" s="214"/>
      <c r="K375" s="273"/>
      <c r="L375" s="389"/>
      <c r="M375" s="390"/>
      <c r="N375" s="175"/>
      <c r="AJ375" s="175"/>
      <c r="AK375" s="175"/>
      <c r="AL375" s="175"/>
      <c r="AM375" s="175"/>
    </row>
    <row r="376" spans="2:39">
      <c r="B376" s="175"/>
      <c r="C376" s="326"/>
      <c r="D376" s="175"/>
      <c r="E376" s="169"/>
      <c r="F376" s="169"/>
      <c r="G376" s="751"/>
      <c r="H376" s="169"/>
      <c r="I376" s="168"/>
      <c r="J376" s="244"/>
      <c r="K376" s="169"/>
      <c r="L376" s="168"/>
      <c r="M376" s="244"/>
      <c r="N376" s="175"/>
      <c r="AJ376" s="175"/>
      <c r="AK376" s="175"/>
      <c r="AL376" s="175"/>
      <c r="AM376" s="175"/>
    </row>
    <row r="377" spans="2:39">
      <c r="B377" s="187"/>
      <c r="C377" s="169"/>
      <c r="D377" s="347"/>
      <c r="E377" s="247"/>
      <c r="F377" s="175"/>
      <c r="G377" s="175"/>
      <c r="H377" s="744"/>
      <c r="I377" s="175"/>
      <c r="J377" s="175"/>
      <c r="K377" s="169"/>
      <c r="L377" s="168"/>
      <c r="M377" s="244"/>
      <c r="N377" s="175"/>
      <c r="AJ377" s="175"/>
      <c r="AK377" s="175"/>
      <c r="AL377" s="175"/>
      <c r="AM377" s="175"/>
    </row>
    <row r="378" spans="2:39">
      <c r="B378" s="175"/>
      <c r="C378" s="186"/>
      <c r="D378" s="175"/>
      <c r="E378" s="273"/>
      <c r="F378" s="389"/>
      <c r="G378" s="390"/>
      <c r="H378" s="273"/>
      <c r="I378" s="389"/>
      <c r="J378" s="390"/>
      <c r="K378" s="169"/>
      <c r="L378" s="168"/>
      <c r="M378" s="244"/>
      <c r="N378" s="175"/>
      <c r="AJ378" s="175"/>
      <c r="AK378" s="175"/>
      <c r="AL378" s="175"/>
      <c r="AM378" s="175"/>
    </row>
    <row r="379" spans="2:39">
      <c r="B379" s="388"/>
      <c r="C379" s="393"/>
      <c r="D379" s="388"/>
      <c r="E379" s="173"/>
      <c r="F379" s="174"/>
      <c r="G379" s="214"/>
      <c r="H379" s="173"/>
      <c r="I379" s="168"/>
      <c r="J379" s="244"/>
      <c r="K379" s="175"/>
      <c r="L379" s="175"/>
      <c r="M379" s="175"/>
      <c r="N379" s="175"/>
      <c r="AJ379" s="175"/>
      <c r="AK379" s="175"/>
      <c r="AL379" s="175"/>
      <c r="AM379" s="175"/>
    </row>
    <row r="380" spans="2:39">
      <c r="B380" s="388"/>
      <c r="C380" s="393"/>
      <c r="D380" s="388"/>
      <c r="E380" s="173"/>
      <c r="F380" s="174"/>
      <c r="G380" s="214"/>
      <c r="H380" s="169"/>
      <c r="I380" s="174"/>
      <c r="J380" s="214"/>
      <c r="K380" s="175"/>
      <c r="L380" s="175"/>
      <c r="M380" s="175"/>
      <c r="N380" s="175"/>
      <c r="AJ380" s="175"/>
      <c r="AK380" s="175"/>
      <c r="AL380" s="175"/>
      <c r="AM380" s="175"/>
    </row>
    <row r="381" spans="2:39">
      <c r="B381" s="175"/>
      <c r="C381" s="186"/>
      <c r="D381" s="175"/>
      <c r="E381" s="173"/>
      <c r="F381" s="174"/>
      <c r="G381" s="214"/>
      <c r="H381" s="169"/>
      <c r="I381" s="168"/>
      <c r="J381" s="244"/>
      <c r="K381" s="175"/>
      <c r="L381" s="175"/>
      <c r="M381" s="175"/>
      <c r="N381" s="175"/>
      <c r="AJ381" s="175"/>
      <c r="AK381" s="175"/>
      <c r="AL381" s="175"/>
      <c r="AM381" s="175"/>
    </row>
    <row r="382" spans="2:39">
      <c r="B382" s="175"/>
      <c r="C382" s="186"/>
      <c r="D382" s="175"/>
      <c r="E382" s="173"/>
      <c r="F382" s="174"/>
      <c r="G382" s="214"/>
      <c r="H382" s="169"/>
      <c r="I382" s="168"/>
      <c r="J382" s="244"/>
      <c r="K382" s="175"/>
      <c r="L382" s="175"/>
      <c r="M382" s="175"/>
      <c r="N382" s="175"/>
      <c r="X382" s="175"/>
      <c r="Y382" s="175"/>
      <c r="Z382" s="175"/>
      <c r="AJ382" s="175"/>
      <c r="AK382" s="175"/>
      <c r="AL382" s="175"/>
      <c r="AM382" s="175"/>
    </row>
    <row r="383" spans="2:39">
      <c r="B383" s="175"/>
      <c r="C383" s="186"/>
      <c r="D383" s="175"/>
      <c r="E383" s="173"/>
      <c r="F383" s="200"/>
      <c r="G383" s="214"/>
      <c r="H383" s="173"/>
      <c r="I383" s="174"/>
      <c r="J383" s="174"/>
      <c r="K383" s="175"/>
      <c r="L383" s="175"/>
      <c r="M383" s="175"/>
      <c r="N383" s="175"/>
      <c r="X383" s="175"/>
      <c r="Y383" s="175"/>
      <c r="Z383" s="175"/>
      <c r="AK383" s="175"/>
      <c r="AL383" s="175"/>
      <c r="AM383" s="175"/>
    </row>
    <row r="384" spans="2:39">
      <c r="B384" s="175"/>
      <c r="C384" s="175"/>
      <c r="D384" s="175"/>
      <c r="E384" s="169"/>
      <c r="F384" s="168"/>
      <c r="G384" s="244"/>
      <c r="H384" s="221"/>
      <c r="I384" s="221"/>
      <c r="J384" s="221"/>
      <c r="K384" s="221"/>
      <c r="L384" s="221"/>
      <c r="M384" s="175"/>
      <c r="X384" s="175"/>
      <c r="Y384" s="175"/>
      <c r="Z384" s="175"/>
      <c r="AK384" s="175"/>
      <c r="AL384" s="175"/>
      <c r="AM384" s="175"/>
    </row>
    <row r="385" spans="2:39">
      <c r="B385" s="187"/>
      <c r="C385" s="186"/>
      <c r="D385" s="168"/>
      <c r="E385" s="748"/>
      <c r="F385" s="175"/>
      <c r="G385" s="175"/>
      <c r="H385" s="175"/>
      <c r="I385" s="175"/>
      <c r="J385" s="175"/>
      <c r="K385" s="175"/>
      <c r="L385" s="175"/>
      <c r="M385" s="175"/>
      <c r="X385" s="175"/>
      <c r="Y385" s="175"/>
      <c r="Z385" s="175"/>
      <c r="AK385" s="175"/>
      <c r="AL385" s="175"/>
      <c r="AM385" s="175"/>
    </row>
    <row r="386" spans="2:39">
      <c r="B386" s="187"/>
      <c r="C386" s="169"/>
      <c r="D386" s="168"/>
      <c r="E386" s="208"/>
      <c r="F386" s="175"/>
      <c r="G386" s="341"/>
      <c r="H386" s="175"/>
      <c r="I386" s="175"/>
      <c r="J386" s="175"/>
      <c r="K386" s="175"/>
      <c r="L386" s="175"/>
      <c r="M386" s="175"/>
      <c r="X386" s="175"/>
      <c r="Y386" s="175"/>
      <c r="Z386" s="175"/>
      <c r="AK386" s="175"/>
      <c r="AL386" s="175"/>
      <c r="AM386" s="175"/>
    </row>
    <row r="387" spans="2:39" ht="15.75">
      <c r="B387" s="192"/>
      <c r="C387" s="175"/>
      <c r="D387" s="186"/>
      <c r="E387" s="273"/>
      <c r="F387" s="389"/>
      <c r="G387" s="390"/>
      <c r="H387" s="175"/>
      <c r="I387" s="175"/>
      <c r="J387" s="175"/>
      <c r="K387" s="175"/>
      <c r="L387" s="175"/>
      <c r="M387" s="175"/>
      <c r="X387" s="175"/>
      <c r="Y387" s="175"/>
      <c r="Z387" s="175"/>
      <c r="AK387" s="175"/>
      <c r="AL387" s="175"/>
      <c r="AM387" s="175"/>
    </row>
    <row r="388" spans="2:39">
      <c r="B388" s="175"/>
      <c r="C388" s="326"/>
      <c r="D388" s="175"/>
      <c r="E388" s="764"/>
      <c r="F388" s="765"/>
      <c r="G388" s="766"/>
      <c r="H388" s="175"/>
      <c r="I388" s="175"/>
      <c r="J388" s="175"/>
      <c r="K388" s="175"/>
      <c r="L388" s="175"/>
      <c r="M388" s="175"/>
      <c r="X388" s="175"/>
      <c r="Y388" s="175"/>
      <c r="Z388" s="175"/>
      <c r="AK388" s="175"/>
      <c r="AL388" s="175"/>
      <c r="AM388" s="175"/>
    </row>
    <row r="389" spans="2:39">
      <c r="B389" s="200"/>
      <c r="C389" s="183"/>
      <c r="D389" s="174"/>
      <c r="E389" s="767"/>
      <c r="F389" s="768"/>
      <c r="G389" s="244"/>
      <c r="H389" s="175"/>
      <c r="I389" s="175"/>
      <c r="J389" s="175"/>
      <c r="K389" s="175"/>
      <c r="L389" s="175"/>
      <c r="M389" s="175"/>
      <c r="X389" s="175"/>
      <c r="Y389" s="175"/>
      <c r="Z389" s="175"/>
      <c r="AK389" s="175"/>
      <c r="AL389" s="175"/>
      <c r="AM389" s="175"/>
    </row>
    <row r="390" spans="2:39">
      <c r="B390" s="187"/>
      <c r="C390" s="169"/>
      <c r="D390" s="168"/>
      <c r="E390" s="767"/>
      <c r="F390" s="768"/>
      <c r="G390" s="244"/>
      <c r="H390" s="175"/>
      <c r="I390" s="175"/>
      <c r="J390" s="175"/>
      <c r="K390" s="175"/>
      <c r="L390" s="175"/>
      <c r="M390" s="175"/>
      <c r="X390" s="175"/>
      <c r="Y390" s="175"/>
      <c r="Z390" s="175"/>
      <c r="AK390" s="175"/>
      <c r="AL390" s="175"/>
      <c r="AM390" s="175"/>
    </row>
    <row r="391" spans="2:39">
      <c r="B391" s="175"/>
      <c r="C391" s="169"/>
      <c r="D391" s="175"/>
      <c r="E391" s="169"/>
      <c r="F391" s="168"/>
      <c r="G391" s="244"/>
      <c r="H391" s="175"/>
      <c r="I391" s="175"/>
      <c r="J391" s="175"/>
      <c r="K391" s="175"/>
      <c r="L391" s="175"/>
      <c r="M391" s="175"/>
      <c r="X391" s="175"/>
      <c r="Y391" s="175"/>
      <c r="Z391" s="175"/>
      <c r="AK391" s="175"/>
      <c r="AL391" s="175"/>
      <c r="AM391" s="175"/>
    </row>
    <row r="392" spans="2:39">
      <c r="B392" s="187"/>
      <c r="C392" s="180"/>
      <c r="D392" s="180"/>
      <c r="E392" s="169"/>
      <c r="F392" s="174"/>
      <c r="G392" s="214"/>
      <c r="H392" s="175"/>
      <c r="I392" s="175"/>
      <c r="J392" s="175"/>
      <c r="K392" s="175"/>
      <c r="L392" s="175"/>
      <c r="M392" s="175"/>
      <c r="X392" s="175"/>
      <c r="Y392" s="175"/>
      <c r="Z392" s="175"/>
      <c r="AJ392" s="175"/>
      <c r="AK392" s="175"/>
      <c r="AL392" s="175"/>
      <c r="AM392" s="175"/>
    </row>
    <row r="393" spans="2:39">
      <c r="B393" s="187"/>
      <c r="C393" s="169"/>
      <c r="D393" s="168"/>
      <c r="E393" s="173"/>
      <c r="F393" s="174"/>
      <c r="G393" s="214"/>
      <c r="H393" s="175"/>
      <c r="I393" s="175"/>
      <c r="J393" s="175"/>
      <c r="K393" s="175"/>
      <c r="L393" s="175"/>
      <c r="M393" s="175"/>
      <c r="X393" s="175"/>
      <c r="Y393" s="175"/>
      <c r="Z393" s="175"/>
      <c r="AJ393" s="175"/>
      <c r="AK393" s="175"/>
      <c r="AL393" s="175"/>
      <c r="AM393" s="175"/>
    </row>
    <row r="394" spans="2:39">
      <c r="B394" s="187"/>
      <c r="C394" s="169"/>
      <c r="D394" s="174"/>
      <c r="E394" s="767"/>
      <c r="F394" s="168"/>
      <c r="G394" s="244"/>
      <c r="H394" s="175"/>
      <c r="I394" s="175"/>
      <c r="J394" s="175"/>
      <c r="K394" s="175"/>
      <c r="L394" s="175"/>
      <c r="M394" s="175"/>
      <c r="X394" s="175"/>
      <c r="Y394" s="175"/>
      <c r="Z394" s="175"/>
      <c r="AJ394" s="175"/>
      <c r="AK394" s="175"/>
      <c r="AL394" s="175"/>
      <c r="AM394" s="175"/>
    </row>
    <row r="395" spans="2:39">
      <c r="B395" s="175"/>
      <c r="C395" s="186"/>
      <c r="D395" s="175"/>
      <c r="E395" s="767"/>
      <c r="F395" s="168"/>
      <c r="G395" s="244"/>
      <c r="H395" s="175"/>
      <c r="I395" s="175"/>
      <c r="J395" s="175"/>
      <c r="K395" s="175"/>
      <c r="L395" s="175"/>
      <c r="M395" s="175"/>
      <c r="X395" s="175"/>
      <c r="Y395" s="175"/>
      <c r="Z395" s="175"/>
      <c r="AJ395" s="175"/>
      <c r="AK395" s="175"/>
      <c r="AL395" s="175"/>
      <c r="AM395" s="175"/>
    </row>
    <row r="396" spans="2:39">
      <c r="B396" s="175"/>
      <c r="C396" s="186"/>
      <c r="D396" s="175"/>
      <c r="E396" s="767"/>
      <c r="F396" s="168"/>
      <c r="G396" s="244"/>
      <c r="H396" s="175"/>
      <c r="I396" s="175"/>
      <c r="J396" s="175"/>
      <c r="K396" s="175"/>
      <c r="L396" s="175"/>
      <c r="M396" s="175"/>
      <c r="X396" s="175"/>
      <c r="Y396" s="175"/>
      <c r="Z396" s="175"/>
      <c r="AJ396" s="175"/>
      <c r="AK396" s="175"/>
      <c r="AL396" s="175"/>
      <c r="AM396" s="175"/>
    </row>
    <row r="397" spans="2:39">
      <c r="B397" s="175"/>
      <c r="C397" s="186"/>
      <c r="D397" s="175"/>
      <c r="E397" s="169"/>
      <c r="F397" s="168"/>
      <c r="G397" s="244"/>
      <c r="H397" s="175"/>
      <c r="I397" s="175"/>
      <c r="J397" s="175"/>
      <c r="K397" s="175"/>
      <c r="L397" s="175"/>
      <c r="M397" s="175"/>
      <c r="X397" s="175"/>
      <c r="Y397" s="175"/>
      <c r="Z397" s="175"/>
      <c r="AJ397" s="175"/>
      <c r="AK397" s="175"/>
      <c r="AL397" s="175"/>
      <c r="AM397" s="175"/>
    </row>
    <row r="398" spans="2:39">
      <c r="B398" s="175"/>
      <c r="C398" s="326"/>
      <c r="D398" s="175"/>
      <c r="E398" s="176"/>
      <c r="F398" s="177"/>
      <c r="G398" s="242"/>
      <c r="H398" s="175"/>
      <c r="I398" s="175"/>
      <c r="J398" s="175"/>
      <c r="K398" s="175"/>
      <c r="L398" s="175"/>
      <c r="M398" s="175"/>
      <c r="AJ398" s="175"/>
      <c r="AK398" s="175"/>
      <c r="AL398" s="175"/>
      <c r="AM398" s="175"/>
    </row>
    <row r="399" spans="2:39">
      <c r="B399" s="175"/>
      <c r="C399" s="186"/>
      <c r="D399" s="175"/>
      <c r="E399" s="176"/>
      <c r="F399" s="769"/>
      <c r="G399" s="770"/>
      <c r="H399" s="175"/>
      <c r="I399" s="175"/>
      <c r="J399" s="175"/>
      <c r="K399" s="175"/>
      <c r="L399" s="175"/>
      <c r="M399" s="175"/>
      <c r="AJ399" s="175"/>
      <c r="AK399" s="175"/>
      <c r="AL399" s="175"/>
      <c r="AM399" s="175"/>
    </row>
    <row r="400" spans="2:39">
      <c r="B400" s="187"/>
      <c r="C400" s="169"/>
      <c r="D400" s="168"/>
      <c r="E400" s="175"/>
      <c r="F400" s="175"/>
      <c r="G400" s="175"/>
      <c r="H400" s="175"/>
      <c r="I400" s="175"/>
      <c r="J400" s="175"/>
      <c r="K400" s="175"/>
      <c r="L400" s="175"/>
      <c r="M400" s="175"/>
      <c r="AJ400" s="175"/>
      <c r="AK400" s="175"/>
      <c r="AL400" s="175"/>
      <c r="AM400" s="175"/>
    </row>
    <row r="401" spans="2:39">
      <c r="B401" s="175"/>
      <c r="C401" s="169"/>
      <c r="D401" s="186"/>
      <c r="E401" s="175"/>
      <c r="F401" s="752"/>
      <c r="G401" s="175"/>
      <c r="H401" s="175"/>
      <c r="I401" s="175"/>
      <c r="J401" s="175"/>
      <c r="K401" s="175"/>
      <c r="L401" s="175"/>
      <c r="M401" s="175"/>
      <c r="AJ401" s="175"/>
      <c r="AK401" s="175"/>
      <c r="AL401" s="175"/>
      <c r="AM401" s="175"/>
    </row>
    <row r="402" spans="2:39">
      <c r="B402" s="187"/>
      <c r="C402" s="169"/>
      <c r="D402" s="347"/>
      <c r="E402" s="273"/>
      <c r="F402" s="389"/>
      <c r="G402" s="753"/>
      <c r="H402" s="273"/>
      <c r="I402" s="389"/>
      <c r="J402" s="753"/>
      <c r="K402" s="175"/>
      <c r="L402" s="175"/>
      <c r="M402" s="175"/>
      <c r="AJ402" s="175"/>
      <c r="AK402" s="175"/>
      <c r="AL402" s="175"/>
      <c r="AM402" s="175"/>
    </row>
    <row r="403" spans="2:39">
      <c r="B403" s="175"/>
      <c r="C403" s="186"/>
      <c r="D403" s="175"/>
      <c r="E403" s="169"/>
      <c r="F403" s="178"/>
      <c r="G403" s="754"/>
      <c r="H403" s="169"/>
      <c r="I403" s="168"/>
      <c r="J403" s="236"/>
      <c r="K403" s="175"/>
      <c r="L403" s="175"/>
      <c r="M403" s="175"/>
      <c r="AJ403" s="175"/>
      <c r="AK403" s="175"/>
      <c r="AL403" s="175"/>
      <c r="AM403" s="175"/>
    </row>
    <row r="404" spans="2:39">
      <c r="B404" s="175"/>
      <c r="C404" s="186"/>
      <c r="D404" s="175"/>
      <c r="E404" s="169"/>
      <c r="F404" s="168"/>
      <c r="G404" s="244"/>
      <c r="H404" s="169"/>
      <c r="I404" s="174"/>
      <c r="J404" s="214"/>
      <c r="K404" s="744"/>
      <c r="L404" s="175"/>
      <c r="M404" s="175"/>
      <c r="AJ404" s="175"/>
      <c r="AK404" s="175"/>
      <c r="AL404" s="175"/>
      <c r="AM404" s="175"/>
    </row>
    <row r="405" spans="2:39">
      <c r="B405" s="175"/>
      <c r="C405" s="186"/>
      <c r="D405" s="175"/>
      <c r="E405" s="169"/>
      <c r="F405" s="168"/>
      <c r="G405" s="244"/>
      <c r="H405" s="169"/>
      <c r="I405" s="168"/>
      <c r="J405" s="236"/>
      <c r="K405" s="273"/>
      <c r="L405" s="389"/>
      <c r="M405" s="390"/>
      <c r="AJ405" s="175"/>
      <c r="AK405" s="175"/>
      <c r="AL405" s="175"/>
      <c r="AM405" s="175"/>
    </row>
    <row r="406" spans="2:39">
      <c r="B406" s="175"/>
      <c r="C406" s="186"/>
      <c r="D406" s="175"/>
      <c r="E406" s="169"/>
      <c r="F406" s="168"/>
      <c r="G406" s="236"/>
      <c r="H406" s="169"/>
      <c r="I406" s="168"/>
      <c r="J406" s="244"/>
      <c r="K406" s="173"/>
      <c r="L406" s="168"/>
      <c r="M406" s="244"/>
      <c r="AJ406" s="175"/>
      <c r="AK406" s="175"/>
      <c r="AL406" s="175"/>
      <c r="AM406" s="175"/>
    </row>
    <row r="407" spans="2:39">
      <c r="B407" s="175"/>
      <c r="C407" s="186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AJ407" s="175"/>
      <c r="AK407" s="175"/>
      <c r="AL407" s="175"/>
      <c r="AM407" s="175"/>
    </row>
    <row r="408" spans="2:39">
      <c r="B408" s="175"/>
      <c r="C408" s="186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AJ408" s="175"/>
      <c r="AK408" s="175"/>
      <c r="AL408" s="175"/>
      <c r="AM408" s="175"/>
    </row>
    <row r="409" spans="2:39">
      <c r="B409" s="175"/>
      <c r="C409" s="186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AJ409" s="175"/>
      <c r="AK409" s="175"/>
      <c r="AL409" s="175"/>
      <c r="AM409" s="175"/>
    </row>
    <row r="410" spans="2:39">
      <c r="B410" s="175"/>
      <c r="C410" s="186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AJ410" s="175"/>
      <c r="AK410" s="175"/>
      <c r="AL410" s="175"/>
      <c r="AM410" s="175"/>
    </row>
    <row r="411" spans="2:39">
      <c r="B411" s="175"/>
      <c r="C411" s="186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AJ411" s="175"/>
      <c r="AK411" s="175"/>
      <c r="AL411" s="175"/>
      <c r="AM411" s="175"/>
    </row>
    <row r="412" spans="2:39">
      <c r="B412" s="265"/>
      <c r="C412" s="265"/>
      <c r="D412" s="221"/>
      <c r="E412" s="175"/>
      <c r="F412" s="221"/>
      <c r="G412" s="221"/>
      <c r="H412" s="221"/>
      <c r="I412" s="221"/>
      <c r="J412" s="221"/>
      <c r="K412" s="221"/>
      <c r="L412" s="221"/>
      <c r="M412" s="175"/>
      <c r="AJ412" s="175"/>
      <c r="AK412" s="175"/>
      <c r="AL412" s="175"/>
      <c r="AM412" s="175"/>
    </row>
    <row r="413" spans="2:39">
      <c r="B413" s="175"/>
      <c r="C413" s="398"/>
      <c r="D413" s="175"/>
      <c r="E413" s="175"/>
      <c r="F413" s="175"/>
      <c r="G413" s="265"/>
      <c r="H413" s="265"/>
      <c r="I413" s="265"/>
      <c r="J413" s="399"/>
      <c r="K413" s="175"/>
      <c r="L413" s="265"/>
      <c r="M413" s="175"/>
      <c r="AJ413" s="175"/>
      <c r="AK413" s="175"/>
      <c r="AL413" s="175"/>
      <c r="AM413" s="175"/>
    </row>
    <row r="414" spans="2:39">
      <c r="B414" s="175"/>
      <c r="C414" s="186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AJ414" s="175"/>
      <c r="AK414" s="175"/>
      <c r="AL414" s="175"/>
      <c r="AM414" s="175"/>
    </row>
    <row r="415" spans="2:39">
      <c r="B415" s="175"/>
      <c r="C415" s="186"/>
      <c r="D415" s="175"/>
      <c r="E415" s="175"/>
      <c r="F415" s="749"/>
      <c r="G415" s="175"/>
      <c r="H415" s="175"/>
      <c r="I415" s="175"/>
      <c r="J415" s="175"/>
      <c r="K415" s="175"/>
      <c r="L415" s="175"/>
      <c r="M415" s="175"/>
      <c r="AJ415" s="175"/>
      <c r="AK415" s="175"/>
      <c r="AL415" s="175"/>
      <c r="AM415" s="175"/>
    </row>
    <row r="416" spans="2:39" ht="15.75">
      <c r="B416" s="266"/>
      <c r="C416" s="186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AJ416" s="175"/>
      <c r="AK416" s="175"/>
      <c r="AL416" s="175"/>
      <c r="AM416" s="175"/>
    </row>
    <row r="417" spans="2:39">
      <c r="B417" s="265"/>
      <c r="C417" s="186"/>
      <c r="D417" s="175"/>
      <c r="E417" s="175"/>
      <c r="F417" s="175"/>
      <c r="G417" s="175"/>
      <c r="H417" s="175"/>
      <c r="I417" s="755"/>
      <c r="J417" s="175"/>
      <c r="K417" s="175"/>
      <c r="L417" s="175"/>
      <c r="M417" s="175"/>
      <c r="AJ417" s="175"/>
      <c r="AK417" s="175"/>
      <c r="AL417" s="175"/>
      <c r="AM417" s="175"/>
    </row>
    <row r="418" spans="2:39">
      <c r="B418" s="187"/>
      <c r="C418" s="169"/>
      <c r="D418" s="168"/>
      <c r="E418" s="748"/>
      <c r="F418" s="175"/>
      <c r="G418" s="175"/>
      <c r="H418" s="175"/>
      <c r="I418" s="175"/>
      <c r="J418" s="175"/>
      <c r="K418" s="175"/>
      <c r="L418" s="175"/>
      <c r="M418" s="175"/>
      <c r="AJ418" s="175"/>
      <c r="AK418" s="175"/>
      <c r="AL418" s="175"/>
      <c r="AM418" s="175"/>
    </row>
    <row r="419" spans="2:39">
      <c r="B419" s="187"/>
      <c r="C419" s="205"/>
      <c r="D419" s="168"/>
      <c r="E419" s="175"/>
      <c r="F419" s="175"/>
      <c r="G419" s="175"/>
      <c r="H419" s="175"/>
      <c r="I419" s="175"/>
      <c r="J419" s="175"/>
      <c r="K419" s="175"/>
      <c r="L419" s="175"/>
      <c r="M419" s="175"/>
      <c r="AJ419" s="175"/>
      <c r="AK419" s="175"/>
      <c r="AL419" s="175"/>
      <c r="AM419" s="175"/>
    </row>
    <row r="420" spans="2:39" ht="15.75">
      <c r="B420" s="194"/>
      <c r="C420" s="175"/>
      <c r="D420" s="175"/>
      <c r="E420" s="175"/>
      <c r="F420" s="752"/>
      <c r="G420" s="175"/>
      <c r="H420" s="175"/>
      <c r="I420" s="175"/>
      <c r="J420" s="175"/>
      <c r="K420" s="247"/>
      <c r="L420" s="175"/>
      <c r="M420" s="175"/>
      <c r="AJ420" s="175"/>
      <c r="AK420" s="175"/>
      <c r="AL420" s="175"/>
      <c r="AM420" s="175"/>
    </row>
    <row r="421" spans="2:39">
      <c r="B421" s="175"/>
      <c r="C421" s="326"/>
      <c r="D421" s="175"/>
      <c r="E421" s="273"/>
      <c r="F421" s="389"/>
      <c r="G421" s="390"/>
      <c r="H421" s="273"/>
      <c r="I421" s="389"/>
      <c r="J421" s="390"/>
      <c r="K421" s="273"/>
      <c r="L421" s="389"/>
      <c r="M421" s="390"/>
      <c r="AJ421" s="175"/>
      <c r="AK421" s="175"/>
      <c r="AL421" s="175"/>
      <c r="AM421" s="175"/>
    </row>
    <row r="422" spans="2:39">
      <c r="B422" s="202"/>
      <c r="C422" s="169"/>
      <c r="D422" s="183"/>
      <c r="E422" s="169"/>
      <c r="F422" s="168"/>
      <c r="G422" s="244"/>
      <c r="H422" s="180"/>
      <c r="I422" s="175"/>
      <c r="J422" s="175"/>
      <c r="K422" s="173"/>
      <c r="L422" s="405"/>
      <c r="M422" s="406"/>
      <c r="AJ422" s="175"/>
      <c r="AK422" s="175"/>
      <c r="AL422" s="175"/>
      <c r="AM422" s="175"/>
    </row>
    <row r="423" spans="2:39">
      <c r="B423" s="200"/>
      <c r="C423" s="169"/>
      <c r="D423" s="168"/>
      <c r="E423" s="169"/>
      <c r="F423" s="168"/>
      <c r="G423" s="244"/>
      <c r="H423" s="631"/>
      <c r="I423" s="183"/>
      <c r="J423" s="241"/>
      <c r="K423" s="169"/>
      <c r="L423" s="174"/>
      <c r="M423" s="214"/>
      <c r="AJ423" s="175"/>
      <c r="AK423" s="175"/>
      <c r="AL423" s="175"/>
      <c r="AM423" s="175"/>
    </row>
    <row r="424" spans="2:39">
      <c r="B424" s="189"/>
      <c r="C424" s="169"/>
      <c r="D424" s="168"/>
      <c r="E424" s="169"/>
      <c r="F424" s="168"/>
      <c r="G424" s="244"/>
      <c r="H424" s="169"/>
      <c r="I424" s="168"/>
      <c r="J424" s="244"/>
      <c r="K424" s="169"/>
      <c r="L424" s="174"/>
      <c r="M424" s="214"/>
      <c r="AJ424" s="175"/>
      <c r="AK424" s="175"/>
      <c r="AL424" s="175"/>
      <c r="AM424" s="175"/>
    </row>
    <row r="425" spans="2:39">
      <c r="B425" s="188"/>
      <c r="C425" s="169"/>
      <c r="D425" s="168"/>
      <c r="E425" s="169"/>
      <c r="F425" s="168"/>
      <c r="G425" s="244"/>
      <c r="H425" s="180"/>
      <c r="I425" s="174"/>
      <c r="J425" s="241"/>
      <c r="K425" s="173"/>
      <c r="L425" s="168"/>
      <c r="M425" s="244"/>
      <c r="AJ425" s="175"/>
      <c r="AK425" s="175"/>
      <c r="AL425" s="175"/>
      <c r="AM425" s="175"/>
    </row>
    <row r="426" spans="2:39">
      <c r="B426" s="188"/>
      <c r="C426" s="169"/>
      <c r="D426" s="168"/>
      <c r="E426" s="176"/>
      <c r="F426" s="179"/>
      <c r="G426" s="391"/>
      <c r="H426" s="180"/>
      <c r="I426" s="183"/>
      <c r="J426" s="241"/>
      <c r="K426" s="173"/>
      <c r="L426" s="174"/>
      <c r="M426" s="214"/>
      <c r="AJ426" s="175"/>
      <c r="AK426" s="175"/>
      <c r="AL426" s="175"/>
      <c r="AM426" s="175"/>
    </row>
    <row r="427" spans="2:39">
      <c r="B427" s="175"/>
      <c r="C427" s="186"/>
      <c r="D427" s="175"/>
      <c r="E427" s="176"/>
      <c r="F427" s="177"/>
      <c r="G427" s="242"/>
      <c r="H427" s="180"/>
      <c r="I427" s="183"/>
      <c r="J427" s="241"/>
      <c r="K427" s="176"/>
      <c r="L427" s="179"/>
      <c r="M427" s="391"/>
      <c r="AJ427" s="175"/>
      <c r="AK427" s="175"/>
      <c r="AL427" s="175"/>
      <c r="AM427" s="175"/>
    </row>
    <row r="428" spans="2:39">
      <c r="B428" s="175"/>
      <c r="C428" s="186"/>
      <c r="D428" s="175"/>
      <c r="E428" s="169"/>
      <c r="F428" s="403"/>
      <c r="G428" s="237"/>
      <c r="H428" s="175"/>
      <c r="I428" s="175"/>
      <c r="J428" s="175"/>
      <c r="K428" s="169"/>
      <c r="L428" s="347"/>
      <c r="M428" s="214"/>
      <c r="AJ428" s="175"/>
      <c r="AK428" s="175"/>
      <c r="AL428" s="175"/>
      <c r="AM428" s="175"/>
    </row>
    <row r="429" spans="2:39">
      <c r="B429" s="175"/>
      <c r="C429" s="328"/>
      <c r="D429" s="175"/>
      <c r="E429" s="169"/>
      <c r="F429" s="168"/>
      <c r="G429" s="214"/>
      <c r="H429" s="175"/>
      <c r="I429" s="175"/>
      <c r="J429" s="175"/>
      <c r="K429" s="173"/>
      <c r="L429" s="174"/>
      <c r="M429" s="214"/>
      <c r="AJ429" s="175"/>
      <c r="AK429" s="175"/>
      <c r="AL429" s="175"/>
      <c r="AM429" s="175"/>
    </row>
    <row r="430" spans="2:39">
      <c r="B430" s="187"/>
      <c r="C430" s="169"/>
      <c r="D430" s="161"/>
      <c r="E430" s="341"/>
      <c r="F430" s="175"/>
      <c r="G430" s="175"/>
      <c r="H430" s="175"/>
      <c r="I430" s="175"/>
      <c r="J430" s="175"/>
      <c r="K430" s="173"/>
      <c r="L430" s="174"/>
      <c r="M430" s="214"/>
      <c r="AJ430" s="175"/>
      <c r="AK430" s="175"/>
      <c r="AL430" s="175"/>
      <c r="AM430" s="175"/>
    </row>
    <row r="431" spans="2:39">
      <c r="B431" s="175"/>
      <c r="C431" s="186"/>
      <c r="D431" s="175"/>
      <c r="E431" s="273"/>
      <c r="F431" s="389"/>
      <c r="G431" s="390"/>
      <c r="H431" s="175"/>
      <c r="I431" s="175"/>
      <c r="J431" s="175"/>
      <c r="K431" s="173"/>
      <c r="L431" s="174"/>
      <c r="M431" s="214"/>
      <c r="AJ431" s="175"/>
      <c r="AK431" s="175"/>
      <c r="AL431" s="175"/>
      <c r="AM431" s="175"/>
    </row>
    <row r="432" spans="2:39">
      <c r="B432" s="175"/>
      <c r="C432" s="186"/>
      <c r="D432" s="175"/>
      <c r="E432" s="173"/>
      <c r="F432" s="168"/>
      <c r="G432" s="244"/>
      <c r="H432" s="175"/>
      <c r="I432" s="175"/>
      <c r="J432" s="175"/>
      <c r="K432" s="175"/>
      <c r="L432" s="175"/>
      <c r="M432" s="175"/>
      <c r="AJ432" s="175"/>
      <c r="AK432" s="175"/>
      <c r="AL432" s="175"/>
      <c r="AM432" s="175"/>
    </row>
    <row r="433" spans="2:39">
      <c r="B433" s="175"/>
      <c r="C433" s="186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AJ433" s="175"/>
      <c r="AK433" s="175"/>
      <c r="AL433" s="175"/>
      <c r="AM433" s="175"/>
    </row>
    <row r="434" spans="2:39">
      <c r="B434" s="175"/>
      <c r="C434" s="186"/>
      <c r="D434" s="175"/>
      <c r="E434" s="173"/>
      <c r="F434" s="168"/>
      <c r="G434" s="244"/>
      <c r="H434" s="175"/>
      <c r="I434" s="175"/>
      <c r="J434" s="175"/>
      <c r="K434" s="175"/>
      <c r="L434" s="175"/>
      <c r="M434" s="175"/>
      <c r="X434" s="175"/>
      <c r="Y434" s="175"/>
      <c r="Z434" s="175"/>
      <c r="AJ434" s="175"/>
      <c r="AK434" s="175"/>
      <c r="AL434" s="175"/>
      <c r="AM434" s="175"/>
    </row>
    <row r="435" spans="2:39">
      <c r="B435" s="175"/>
      <c r="C435" s="186"/>
      <c r="D435" s="175"/>
      <c r="E435" s="169"/>
      <c r="F435" s="168"/>
      <c r="G435" s="244"/>
      <c r="H435" s="175"/>
      <c r="I435" s="175"/>
      <c r="J435" s="175"/>
      <c r="K435" s="175"/>
      <c r="L435" s="175"/>
      <c r="M435" s="175"/>
      <c r="X435" s="175"/>
      <c r="Y435" s="175"/>
      <c r="Z435" s="175"/>
      <c r="AJ435" s="175"/>
      <c r="AK435" s="175"/>
      <c r="AL435" s="175"/>
      <c r="AM435" s="175"/>
    </row>
    <row r="436" spans="2:39">
      <c r="B436" s="175"/>
      <c r="C436" s="186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X436" s="175"/>
      <c r="Y436" s="175"/>
      <c r="Z436" s="175"/>
      <c r="AJ436" s="175"/>
      <c r="AK436" s="175"/>
      <c r="AL436" s="175"/>
      <c r="AM436" s="175"/>
    </row>
    <row r="437" spans="2:39">
      <c r="B437" s="175"/>
      <c r="C437" s="186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X437" s="175"/>
      <c r="Y437" s="175"/>
      <c r="Z437" s="175"/>
      <c r="AJ437" s="175"/>
      <c r="AK437" s="175"/>
      <c r="AL437" s="175"/>
      <c r="AM437" s="175"/>
    </row>
    <row r="438" spans="2:39">
      <c r="B438" s="175"/>
      <c r="C438" s="186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X438" s="175"/>
      <c r="Y438" s="175"/>
      <c r="Z438" s="175"/>
      <c r="AJ438" s="175"/>
      <c r="AK438" s="175"/>
      <c r="AL438" s="175"/>
      <c r="AM438" s="175"/>
    </row>
    <row r="439" spans="2:39">
      <c r="B439" s="175"/>
      <c r="C439" s="186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X439" s="175"/>
      <c r="Y439" s="175"/>
      <c r="Z439" s="175"/>
      <c r="AJ439" s="175"/>
      <c r="AK439" s="175"/>
      <c r="AL439" s="175"/>
      <c r="AM439" s="175"/>
    </row>
    <row r="440" spans="2:39" ht="15.75">
      <c r="B440" s="195"/>
      <c r="C440" s="169"/>
      <c r="D440" s="168"/>
      <c r="E440" s="402"/>
      <c r="F440" s="175"/>
      <c r="G440" s="175"/>
      <c r="H440" s="240"/>
      <c r="I440" s="240"/>
      <c r="J440" s="175"/>
      <c r="K440" s="175"/>
      <c r="L440" s="175"/>
      <c r="M440" s="175"/>
      <c r="X440" s="175"/>
      <c r="Y440" s="175"/>
      <c r="Z440" s="175"/>
      <c r="AJ440" s="175"/>
      <c r="AK440" s="175"/>
      <c r="AL440" s="175"/>
      <c r="AM440" s="175"/>
    </row>
    <row r="441" spans="2:39">
      <c r="B441" s="175"/>
      <c r="C441" s="326"/>
      <c r="D441" s="175"/>
      <c r="E441" s="401"/>
      <c r="F441" s="175"/>
      <c r="G441" s="175"/>
      <c r="H441" s="273"/>
      <c r="I441" s="389"/>
      <c r="J441" s="390"/>
      <c r="K441" s="273"/>
      <c r="L441" s="389"/>
      <c r="M441" s="390"/>
      <c r="X441" s="175"/>
      <c r="Y441" s="175"/>
      <c r="Z441" s="175"/>
      <c r="AJ441" s="175"/>
      <c r="AK441" s="175"/>
      <c r="AL441" s="175"/>
      <c r="AM441" s="175"/>
    </row>
    <row r="442" spans="2:39">
      <c r="B442" s="202"/>
      <c r="C442" s="169"/>
      <c r="D442" s="183"/>
      <c r="E442" s="273"/>
      <c r="F442" s="389"/>
      <c r="G442" s="390"/>
      <c r="H442" s="169"/>
      <c r="I442" s="168"/>
      <c r="J442" s="236"/>
      <c r="K442" s="756"/>
      <c r="L442" s="168"/>
      <c r="M442" s="175"/>
      <c r="X442" s="175"/>
      <c r="Y442" s="175"/>
      <c r="Z442" s="175"/>
      <c r="AJ442" s="175"/>
      <c r="AK442" s="175"/>
      <c r="AL442" s="175"/>
      <c r="AM442" s="175"/>
    </row>
    <row r="443" spans="2:39">
      <c r="B443" s="191"/>
      <c r="C443" s="169"/>
      <c r="D443" s="168"/>
      <c r="E443" s="169"/>
      <c r="F443" s="168"/>
      <c r="G443" s="244"/>
      <c r="H443" s="169"/>
      <c r="I443" s="168"/>
      <c r="J443" s="236"/>
      <c r="K443" s="173"/>
      <c r="L443" s="174"/>
      <c r="M443" s="214"/>
      <c r="X443" s="175"/>
      <c r="Y443" s="175"/>
      <c r="Z443" s="175"/>
      <c r="AJ443" s="175"/>
      <c r="AK443" s="175"/>
      <c r="AL443" s="175"/>
      <c r="AM443" s="175"/>
    </row>
    <row r="444" spans="2:39">
      <c r="B444" s="187"/>
      <c r="C444" s="169"/>
      <c r="D444" s="168"/>
      <c r="E444" s="169"/>
      <c r="F444" s="168"/>
      <c r="G444" s="244"/>
      <c r="H444" s="169"/>
      <c r="I444" s="168"/>
      <c r="J444" s="236"/>
      <c r="K444" s="169"/>
      <c r="L444" s="168"/>
      <c r="M444" s="244"/>
      <c r="X444" s="175"/>
      <c r="Y444" s="175"/>
      <c r="Z444" s="175"/>
      <c r="AJ444" s="175"/>
      <c r="AK444" s="175"/>
      <c r="AL444" s="175"/>
      <c r="AM444" s="175"/>
    </row>
    <row r="445" spans="2:39">
      <c r="B445" s="168"/>
      <c r="C445" s="169"/>
      <c r="D445" s="168"/>
      <c r="E445" s="169"/>
      <c r="F445" s="168"/>
      <c r="G445" s="244"/>
      <c r="H445" s="169"/>
      <c r="I445" s="168"/>
      <c r="J445" s="236"/>
      <c r="K445" s="169"/>
      <c r="L445" s="168"/>
      <c r="M445" s="244"/>
      <c r="X445" s="175"/>
      <c r="Y445" s="175"/>
      <c r="Z445" s="175"/>
      <c r="AJ445" s="175"/>
      <c r="AK445" s="175"/>
      <c r="AL445" s="175"/>
      <c r="AM445" s="175"/>
    </row>
    <row r="446" spans="2:39">
      <c r="B446" s="187"/>
      <c r="C446" s="169"/>
      <c r="D446" s="174"/>
      <c r="E446" s="169"/>
      <c r="F446" s="168"/>
      <c r="G446" s="244"/>
      <c r="H446" s="169"/>
      <c r="I446" s="757"/>
      <c r="J446" s="758"/>
      <c r="K446" s="169"/>
      <c r="L446" s="168"/>
      <c r="M446" s="244"/>
      <c r="X446" s="175"/>
      <c r="Y446" s="175"/>
      <c r="Z446" s="175"/>
      <c r="AJ446" s="175"/>
      <c r="AK446" s="175"/>
      <c r="AL446" s="175"/>
      <c r="AM446" s="175"/>
    </row>
    <row r="447" spans="2:39">
      <c r="B447" s="187"/>
      <c r="C447" s="169"/>
      <c r="D447" s="168"/>
      <c r="E447" s="169"/>
      <c r="F447" s="421"/>
      <c r="G447" s="241"/>
      <c r="H447" s="169"/>
      <c r="I447" s="627"/>
      <c r="J447" s="236"/>
      <c r="K447" s="169"/>
      <c r="L447" s="168"/>
      <c r="M447" s="244"/>
      <c r="X447" s="175"/>
      <c r="Y447" s="175"/>
      <c r="Z447" s="175"/>
      <c r="AJ447" s="175"/>
      <c r="AK447" s="175"/>
      <c r="AL447" s="175"/>
      <c r="AM447" s="175"/>
    </row>
    <row r="448" spans="2:39">
      <c r="B448" s="187"/>
      <c r="C448" s="169"/>
      <c r="D448" s="168"/>
      <c r="E448" s="176"/>
      <c r="F448" s="179"/>
      <c r="G448" s="391"/>
      <c r="H448" s="169"/>
      <c r="I448" s="168"/>
      <c r="J448" s="236"/>
      <c r="K448" s="169"/>
      <c r="L448" s="423"/>
      <c r="M448" s="759"/>
      <c r="X448" s="175"/>
      <c r="Y448" s="175"/>
      <c r="Z448" s="175"/>
      <c r="AJ448" s="175"/>
      <c r="AK448" s="175"/>
      <c r="AL448" s="175"/>
      <c r="AM448" s="175"/>
    </row>
    <row r="449" spans="2:39">
      <c r="B449" s="175"/>
      <c r="C449" s="186"/>
      <c r="D449" s="175"/>
      <c r="E449" s="176"/>
      <c r="F449" s="177"/>
      <c r="G449" s="242"/>
      <c r="H449" s="169"/>
      <c r="I449" s="168"/>
      <c r="J449" s="236"/>
      <c r="K449" s="175"/>
      <c r="L449" s="175"/>
      <c r="M449" s="175"/>
      <c r="X449" s="175"/>
      <c r="Y449" s="175"/>
      <c r="Z449" s="175"/>
      <c r="AJ449" s="175"/>
      <c r="AK449" s="175"/>
      <c r="AL449" s="175"/>
      <c r="AM449" s="175"/>
    </row>
    <row r="450" spans="2:39">
      <c r="B450" s="175"/>
      <c r="C450" s="186"/>
      <c r="D450" s="175"/>
      <c r="E450" s="169"/>
      <c r="F450" s="403"/>
      <c r="G450" s="237"/>
      <c r="H450" s="169"/>
      <c r="I450" s="168"/>
      <c r="J450" s="214"/>
      <c r="K450" s="175"/>
      <c r="L450" s="175"/>
      <c r="M450" s="175"/>
      <c r="X450" s="175"/>
      <c r="Y450" s="175"/>
      <c r="Z450" s="175"/>
      <c r="AJ450" s="175"/>
      <c r="AK450" s="175"/>
      <c r="AL450" s="175"/>
      <c r="AM450" s="175"/>
    </row>
    <row r="451" spans="2:39">
      <c r="B451" s="175"/>
      <c r="C451" s="186"/>
      <c r="D451" s="175"/>
      <c r="E451" s="169"/>
      <c r="F451" s="168"/>
      <c r="G451" s="214"/>
      <c r="H451" s="175"/>
      <c r="I451" s="175"/>
      <c r="J451" s="175"/>
      <c r="K451" s="175"/>
      <c r="L451" s="175"/>
      <c r="M451" s="175"/>
      <c r="X451" s="175"/>
      <c r="Y451" s="175"/>
      <c r="Z451" s="175"/>
      <c r="AJ451" s="175"/>
      <c r="AK451" s="175"/>
      <c r="AL451" s="175"/>
      <c r="AM451" s="175"/>
    </row>
    <row r="452" spans="2:39" ht="15.75">
      <c r="B452" s="175"/>
      <c r="C452" s="186"/>
      <c r="D452" s="175"/>
      <c r="E452" s="760"/>
      <c r="F452" s="175"/>
      <c r="G452" s="761"/>
      <c r="H452" s="175"/>
      <c r="I452" s="175"/>
      <c r="J452" s="175"/>
      <c r="K452" s="402"/>
      <c r="L452" s="175"/>
      <c r="M452" s="175"/>
      <c r="X452" s="175"/>
      <c r="Y452" s="175"/>
      <c r="Z452" s="175"/>
      <c r="AJ452" s="175"/>
      <c r="AK452" s="175"/>
      <c r="AL452" s="175"/>
      <c r="AM452" s="175"/>
    </row>
    <row r="453" spans="2:39">
      <c r="B453" s="175"/>
      <c r="C453" s="328"/>
      <c r="D453" s="175"/>
      <c r="E453" s="273"/>
      <c r="F453" s="389"/>
      <c r="G453" s="390"/>
      <c r="H453" s="175"/>
      <c r="I453" s="175"/>
      <c r="J453" s="175"/>
      <c r="K453" s="273"/>
      <c r="L453" s="389"/>
      <c r="M453" s="390"/>
      <c r="X453" s="175"/>
      <c r="Y453" s="175"/>
      <c r="Z453" s="175"/>
      <c r="AJ453" s="175"/>
      <c r="AK453" s="175"/>
      <c r="AL453" s="175"/>
      <c r="AM453" s="175"/>
    </row>
    <row r="454" spans="2:39">
      <c r="B454" s="187"/>
      <c r="C454" s="169"/>
      <c r="D454" s="174"/>
      <c r="E454" s="169"/>
      <c r="F454" s="168"/>
      <c r="G454" s="236"/>
      <c r="H454" s="175"/>
      <c r="I454" s="175"/>
      <c r="J454" s="175"/>
      <c r="K454" s="169"/>
      <c r="L454" s="403"/>
      <c r="M454" s="237"/>
      <c r="X454" s="175"/>
      <c r="Y454" s="175"/>
      <c r="Z454" s="175"/>
      <c r="AJ454" s="175"/>
      <c r="AK454" s="175"/>
      <c r="AL454" s="175"/>
      <c r="AM454" s="175"/>
    </row>
    <row r="455" spans="2:39">
      <c r="B455" s="325"/>
      <c r="C455" s="169"/>
      <c r="D455" s="174"/>
      <c r="E455" s="169"/>
      <c r="F455" s="168"/>
      <c r="G455" s="236"/>
      <c r="H455" s="175"/>
      <c r="I455" s="175"/>
      <c r="J455" s="175"/>
      <c r="K455" s="169"/>
      <c r="L455" s="168"/>
      <c r="M455" s="236"/>
      <c r="X455" s="175"/>
      <c r="Y455" s="175"/>
      <c r="Z455" s="175"/>
      <c r="AJ455" s="175"/>
      <c r="AK455" s="175"/>
      <c r="AL455" s="175"/>
      <c r="AM455" s="175"/>
    </row>
    <row r="456" spans="2:39">
      <c r="B456" s="187"/>
      <c r="C456" s="169"/>
      <c r="D456" s="168"/>
      <c r="E456" s="169"/>
      <c r="F456" s="168"/>
      <c r="G456" s="236"/>
      <c r="H456" s="175"/>
      <c r="I456" s="175"/>
      <c r="J456" s="175"/>
      <c r="K456" s="169"/>
      <c r="L456" s="168"/>
      <c r="M456" s="244"/>
      <c r="X456" s="175"/>
      <c r="Y456" s="175"/>
      <c r="Z456" s="175"/>
      <c r="AJ456" s="175"/>
      <c r="AK456" s="175"/>
      <c r="AL456" s="175"/>
      <c r="AM456" s="175"/>
    </row>
    <row r="457" spans="2:39">
      <c r="B457" s="191"/>
      <c r="C457" s="169"/>
      <c r="D457" s="168"/>
      <c r="E457" s="169"/>
      <c r="F457" s="168"/>
      <c r="G457" s="236"/>
      <c r="H457" s="175"/>
      <c r="I457" s="175"/>
      <c r="J457" s="175"/>
      <c r="K457" s="173"/>
      <c r="L457" s="174"/>
      <c r="M457" s="244"/>
      <c r="X457" s="175"/>
      <c r="Y457" s="175"/>
      <c r="Z457" s="175"/>
      <c r="AJ457" s="175"/>
      <c r="AK457" s="175"/>
      <c r="AL457" s="175"/>
      <c r="AM457" s="175"/>
    </row>
    <row r="458" spans="2:39">
      <c r="B458" s="175"/>
      <c r="C458" s="186"/>
      <c r="D458" s="175"/>
      <c r="E458" s="169"/>
      <c r="F458" s="168"/>
      <c r="G458" s="244"/>
      <c r="H458" s="175"/>
      <c r="I458" s="175"/>
      <c r="J458" s="175"/>
      <c r="K458" s="173"/>
      <c r="L458" s="174"/>
      <c r="M458" s="244"/>
      <c r="X458" s="175"/>
      <c r="Y458" s="175"/>
      <c r="Z458" s="175"/>
      <c r="AJ458" s="175"/>
      <c r="AK458" s="175"/>
      <c r="AL458" s="175"/>
      <c r="AM458" s="175"/>
    </row>
    <row r="459" spans="2:39">
      <c r="B459" s="175"/>
      <c r="C459" s="186"/>
      <c r="D459" s="175"/>
      <c r="E459" s="173"/>
      <c r="F459" s="174"/>
      <c r="G459" s="214"/>
      <c r="H459" s="175"/>
      <c r="I459" s="175"/>
      <c r="J459" s="175"/>
      <c r="K459" s="173"/>
      <c r="L459" s="174"/>
      <c r="M459" s="214"/>
      <c r="X459" s="175"/>
      <c r="Y459" s="175"/>
      <c r="Z459" s="175"/>
      <c r="AJ459" s="175"/>
      <c r="AK459" s="175"/>
      <c r="AL459" s="175"/>
      <c r="AM459" s="175"/>
    </row>
    <row r="460" spans="2:39">
      <c r="B460" s="175"/>
      <c r="C460" s="186"/>
      <c r="D460" s="175"/>
      <c r="E460" s="169"/>
      <c r="F460" s="168"/>
      <c r="G460" s="244"/>
      <c r="H460" s="240"/>
      <c r="I460" s="175"/>
      <c r="J460" s="175"/>
      <c r="K460" s="169"/>
      <c r="L460" s="421"/>
      <c r="M460" s="241"/>
      <c r="X460" s="175"/>
      <c r="Y460" s="175"/>
      <c r="Z460" s="175"/>
      <c r="AJ460" s="175"/>
      <c r="AK460" s="175"/>
      <c r="AL460" s="175"/>
      <c r="AM460" s="175"/>
    </row>
    <row r="461" spans="2:39">
      <c r="B461" s="175"/>
      <c r="C461" s="186"/>
      <c r="D461" s="175"/>
      <c r="E461" s="169"/>
      <c r="F461" s="187"/>
      <c r="G461" s="244"/>
      <c r="H461" s="273"/>
      <c r="I461" s="389"/>
      <c r="J461" s="390"/>
      <c r="K461" s="399"/>
      <c r="L461" s="175"/>
      <c r="M461" s="175"/>
      <c r="X461" s="175"/>
      <c r="Y461" s="175"/>
      <c r="Z461" s="175"/>
      <c r="AJ461" s="175"/>
      <c r="AK461" s="175"/>
      <c r="AL461" s="175"/>
      <c r="AM461" s="175"/>
    </row>
    <row r="462" spans="2:39">
      <c r="B462" s="175"/>
      <c r="C462" s="186"/>
      <c r="D462" s="175"/>
      <c r="E462" s="169"/>
      <c r="F462" s="168"/>
      <c r="G462" s="244"/>
      <c r="H462" s="169"/>
      <c r="I462" s="168"/>
      <c r="J462" s="244"/>
      <c r="K462" s="169"/>
      <c r="L462" s="403"/>
      <c r="M462" s="237"/>
      <c r="X462" s="175"/>
      <c r="Y462" s="175"/>
      <c r="Z462" s="175"/>
      <c r="AJ462" s="175"/>
      <c r="AK462" s="175"/>
      <c r="AL462" s="175"/>
      <c r="AM462" s="175"/>
    </row>
    <row r="463" spans="2:39">
      <c r="B463" s="175"/>
      <c r="C463" s="186"/>
      <c r="D463" s="175"/>
      <c r="E463" s="399"/>
      <c r="F463" s="173"/>
      <c r="G463" s="175"/>
      <c r="H463" s="173"/>
      <c r="I463" s="168"/>
      <c r="J463" s="244"/>
      <c r="K463" s="169"/>
      <c r="L463" s="421"/>
      <c r="M463" s="241"/>
      <c r="X463" s="175"/>
      <c r="Y463" s="175"/>
      <c r="Z463" s="175"/>
      <c r="AJ463" s="175"/>
      <c r="AK463" s="175"/>
      <c r="AL463" s="175"/>
      <c r="AM463" s="175"/>
    </row>
    <row r="464" spans="2:39">
      <c r="B464" s="175"/>
      <c r="C464" s="186"/>
      <c r="D464" s="175"/>
      <c r="E464" s="273"/>
      <c r="F464" s="389"/>
      <c r="G464" s="420"/>
      <c r="H464" s="169"/>
      <c r="I464" s="168"/>
      <c r="J464" s="244"/>
      <c r="K464" s="169"/>
      <c r="L464" s="174"/>
      <c r="M464" s="241"/>
      <c r="X464" s="175"/>
      <c r="Y464" s="175"/>
      <c r="Z464" s="175"/>
      <c r="AJ464" s="175"/>
      <c r="AK464" s="175"/>
      <c r="AL464" s="175"/>
      <c r="AM464" s="175"/>
    </row>
    <row r="465" spans="2:39">
      <c r="B465" s="175"/>
      <c r="C465" s="186"/>
      <c r="D465" s="175"/>
      <c r="E465" s="173"/>
      <c r="F465" s="174"/>
      <c r="G465" s="214"/>
      <c r="H465" s="169"/>
      <c r="I465" s="168"/>
      <c r="J465" s="244"/>
      <c r="K465" s="173"/>
      <c r="L465" s="200"/>
      <c r="M465" s="244"/>
      <c r="X465" s="175"/>
      <c r="Y465" s="175"/>
      <c r="Z465" s="175"/>
      <c r="AJ465" s="175"/>
      <c r="AK465" s="175"/>
      <c r="AL465" s="175"/>
      <c r="AM465" s="175"/>
    </row>
    <row r="466" spans="2:39">
      <c r="B466" s="175"/>
      <c r="C466" s="186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X466" s="175"/>
      <c r="Y466" s="175"/>
      <c r="Z466" s="175"/>
      <c r="AJ466" s="175"/>
      <c r="AK466" s="175"/>
      <c r="AL466" s="175"/>
      <c r="AM466" s="175"/>
    </row>
    <row r="467" spans="2:39">
      <c r="B467" s="175"/>
      <c r="C467" s="186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X467" s="175"/>
      <c r="Y467" s="175"/>
      <c r="Z467" s="175"/>
      <c r="AJ467" s="175"/>
      <c r="AK467" s="175"/>
      <c r="AL467" s="175"/>
      <c r="AM467" s="175"/>
    </row>
    <row r="468" spans="2:39">
      <c r="B468" s="175"/>
      <c r="C468" s="186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X468" s="175"/>
      <c r="Y468" s="175"/>
      <c r="Z468" s="175"/>
      <c r="AJ468" s="175"/>
      <c r="AK468" s="175"/>
      <c r="AL468" s="175"/>
      <c r="AM468" s="175"/>
    </row>
    <row r="469" spans="2:39" ht="15.75">
      <c r="B469" s="192"/>
      <c r="C469" s="175"/>
      <c r="D469" s="186"/>
      <c r="E469" s="341"/>
      <c r="F469" s="175"/>
      <c r="G469" s="175"/>
      <c r="H469" s="175"/>
      <c r="I469" s="175"/>
      <c r="J469" s="175"/>
      <c r="K469" s="419"/>
      <c r="L469" s="175"/>
      <c r="M469" s="577"/>
      <c r="X469" s="175"/>
      <c r="Y469" s="175"/>
      <c r="Z469" s="175"/>
      <c r="AJ469" s="175"/>
      <c r="AK469" s="175"/>
      <c r="AL469" s="175"/>
      <c r="AM469" s="175"/>
    </row>
    <row r="470" spans="2:39">
      <c r="B470" s="175"/>
      <c r="C470" s="326"/>
      <c r="D470" s="175"/>
      <c r="E470" s="273"/>
      <c r="F470" s="389"/>
      <c r="G470" s="390"/>
      <c r="H470" s="341"/>
      <c r="I470" s="175"/>
      <c r="J470" s="175"/>
      <c r="K470" s="273"/>
      <c r="L470" s="389"/>
      <c r="M470" s="390"/>
      <c r="X470" s="175"/>
      <c r="Y470" s="175"/>
      <c r="Z470" s="175"/>
      <c r="AJ470" s="175"/>
      <c r="AK470" s="175"/>
      <c r="AL470" s="175"/>
      <c r="AM470" s="175"/>
    </row>
    <row r="471" spans="2:39">
      <c r="B471" s="187"/>
      <c r="C471" s="169"/>
      <c r="D471" s="168"/>
      <c r="E471" s="169"/>
      <c r="F471" s="168"/>
      <c r="G471" s="244"/>
      <c r="H471" s="273"/>
      <c r="I471" s="389"/>
      <c r="J471" s="390"/>
      <c r="K471" s="418"/>
      <c r="L471" s="419"/>
      <c r="M471" s="214"/>
      <c r="X471" s="175"/>
      <c r="Y471" s="175"/>
      <c r="Z471" s="175"/>
      <c r="AJ471" s="175"/>
      <c r="AK471" s="175"/>
      <c r="AL471" s="175"/>
      <c r="AM471" s="175"/>
    </row>
    <row r="472" spans="2:39">
      <c r="B472" s="187"/>
      <c r="C472" s="169"/>
      <c r="D472" s="168"/>
      <c r="E472" s="169"/>
      <c r="F472" s="168"/>
      <c r="G472" s="244"/>
      <c r="H472" s="173"/>
      <c r="I472" s="771"/>
      <c r="J472" s="406"/>
      <c r="K472" s="169"/>
      <c r="L472" s="168"/>
      <c r="M472" s="244"/>
      <c r="X472" s="175"/>
      <c r="Y472" s="175"/>
      <c r="Z472" s="175"/>
      <c r="AJ472" s="175"/>
      <c r="AK472" s="175"/>
      <c r="AL472" s="175"/>
      <c r="AM472" s="175"/>
    </row>
    <row r="473" spans="2:39">
      <c r="B473" s="190"/>
      <c r="C473" s="169"/>
      <c r="D473" s="421"/>
      <c r="E473" s="169"/>
      <c r="F473" s="168"/>
      <c r="G473" s="244"/>
      <c r="H473" s="169"/>
      <c r="I473" s="168"/>
      <c r="J473" s="244"/>
      <c r="K473" s="173"/>
      <c r="L473" s="174"/>
      <c r="M473" s="214"/>
      <c r="X473" s="175"/>
      <c r="Y473" s="175"/>
      <c r="Z473" s="175"/>
      <c r="AJ473" s="175"/>
      <c r="AK473" s="175"/>
      <c r="AL473" s="175"/>
      <c r="AM473" s="175"/>
    </row>
    <row r="474" spans="2:39">
      <c r="B474" s="187"/>
      <c r="C474" s="169"/>
      <c r="D474" s="168"/>
      <c r="E474" s="169"/>
      <c r="F474" s="168"/>
      <c r="G474" s="244"/>
      <c r="H474" s="173"/>
      <c r="I474" s="174"/>
      <c r="J474" s="214"/>
      <c r="K474" s="173"/>
      <c r="L474" s="174"/>
      <c r="M474" s="244"/>
      <c r="X474" s="175"/>
      <c r="Y474" s="175"/>
      <c r="Z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</row>
    <row r="475" spans="2:39">
      <c r="B475" s="190"/>
      <c r="C475" s="169"/>
      <c r="D475" s="168"/>
      <c r="E475" s="169"/>
      <c r="F475" s="168"/>
      <c r="G475" s="244"/>
      <c r="H475" s="176"/>
      <c r="I475" s="177"/>
      <c r="J475" s="242"/>
      <c r="K475" s="173"/>
      <c r="L475" s="174"/>
      <c r="M475" s="242"/>
      <c r="X475" s="175"/>
      <c r="Y475" s="175"/>
      <c r="Z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</row>
    <row r="476" spans="2:39">
      <c r="B476" s="190"/>
      <c r="C476" s="169"/>
      <c r="D476" s="168"/>
      <c r="E476" s="176"/>
      <c r="F476" s="177"/>
      <c r="G476" s="242"/>
      <c r="H476" s="208"/>
      <c r="I476" s="175"/>
      <c r="J476" s="577"/>
      <c r="K476" s="173"/>
      <c r="L476" s="174"/>
      <c r="M476" s="242"/>
      <c r="X476" s="175"/>
      <c r="Y476" s="175"/>
      <c r="Z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</row>
    <row r="477" spans="2:39">
      <c r="B477" s="175"/>
      <c r="C477" s="186"/>
      <c r="D477" s="175"/>
      <c r="E477" s="176"/>
      <c r="F477" s="177"/>
      <c r="G477" s="242"/>
      <c r="H477" s="273"/>
      <c r="I477" s="389"/>
      <c r="J477" s="390"/>
      <c r="K477" s="176"/>
      <c r="L477" s="177"/>
      <c r="M477" s="242"/>
      <c r="X477" s="175"/>
      <c r="Y477" s="175"/>
      <c r="Z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</row>
    <row r="478" spans="2:39">
      <c r="B478" s="175"/>
      <c r="C478" s="186"/>
      <c r="D478" s="175"/>
      <c r="E478" s="173"/>
      <c r="F478" s="174"/>
      <c r="G478" s="214"/>
      <c r="H478" s="169"/>
      <c r="I478" s="174"/>
      <c r="J478" s="214"/>
      <c r="K478" s="173"/>
      <c r="L478" s="174"/>
      <c r="M478" s="242"/>
      <c r="X478" s="175"/>
      <c r="Y478" s="175"/>
      <c r="Z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</row>
    <row r="479" spans="2:39">
      <c r="B479" s="175"/>
      <c r="C479" s="326"/>
      <c r="D479" s="175"/>
      <c r="E479" s="175"/>
      <c r="F479" s="175"/>
      <c r="G479" s="422"/>
      <c r="H479" s="175"/>
      <c r="I479" s="175"/>
      <c r="J479" s="175"/>
      <c r="K479" s="169"/>
      <c r="L479" s="168"/>
      <c r="M479" s="244"/>
      <c r="X479" s="175"/>
      <c r="Y479" s="175"/>
      <c r="Z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</row>
    <row r="480" spans="2:39">
      <c r="B480" s="325"/>
      <c r="C480" s="174"/>
      <c r="D480" s="174"/>
      <c r="E480" s="169"/>
      <c r="F480" s="168"/>
      <c r="G480" s="244"/>
      <c r="H480" s="175"/>
      <c r="I480" s="175"/>
      <c r="J480" s="175"/>
      <c r="K480" s="173"/>
      <c r="L480" s="174"/>
      <c r="M480" s="175"/>
      <c r="X480" s="175"/>
      <c r="Y480" s="175"/>
      <c r="Z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</row>
    <row r="481" spans="2:39">
      <c r="B481" s="175"/>
      <c r="C481" s="174"/>
      <c r="D481" s="175"/>
      <c r="E481" s="173"/>
      <c r="F481" s="200"/>
      <c r="G481" s="214"/>
      <c r="H481" s="175"/>
      <c r="I481" s="175"/>
      <c r="J481" s="175"/>
      <c r="K481" s="173"/>
      <c r="L481" s="174"/>
      <c r="M481" s="242"/>
      <c r="X481" s="175"/>
      <c r="Y481" s="175"/>
      <c r="Z481" s="175"/>
      <c r="AI481" s="175"/>
      <c r="AJ481" s="175"/>
      <c r="AK481" s="175"/>
      <c r="AL481" s="175"/>
      <c r="AM481" s="175"/>
    </row>
    <row r="482" spans="2:39">
      <c r="B482" s="187"/>
      <c r="C482" s="169"/>
      <c r="D482" s="174"/>
      <c r="E482" s="169"/>
      <c r="F482" s="168"/>
      <c r="G482" s="244"/>
      <c r="H482" s="175"/>
      <c r="I482" s="175"/>
      <c r="J482" s="175"/>
      <c r="K482" s="240"/>
      <c r="L482" s="175"/>
      <c r="M482" s="175"/>
      <c r="X482" s="175"/>
      <c r="Y482" s="175"/>
      <c r="Z482" s="175"/>
      <c r="AI482" s="175"/>
      <c r="AJ482" s="175"/>
      <c r="AK482" s="175"/>
      <c r="AL482" s="175"/>
      <c r="AM482" s="175"/>
    </row>
    <row r="483" spans="2:39">
      <c r="B483" s="255"/>
      <c r="C483" s="169"/>
      <c r="D483" s="168"/>
      <c r="E483" s="173"/>
      <c r="F483" s="174"/>
      <c r="G483" s="214"/>
      <c r="H483" s="175"/>
      <c r="I483" s="175"/>
      <c r="J483" s="175"/>
      <c r="K483" s="169"/>
      <c r="L483" s="168"/>
      <c r="M483" s="244"/>
      <c r="X483" s="175"/>
      <c r="Y483" s="175"/>
      <c r="Z483" s="175"/>
      <c r="AI483" s="175"/>
      <c r="AJ483" s="175"/>
      <c r="AK483" s="175"/>
      <c r="AL483" s="175"/>
      <c r="AM483" s="175"/>
    </row>
    <row r="484" spans="2:39">
      <c r="B484" s="175"/>
      <c r="C484" s="186"/>
      <c r="D484" s="175"/>
      <c r="E484" s="173"/>
      <c r="F484" s="174"/>
      <c r="G484" s="214"/>
      <c r="H484" s="175"/>
      <c r="I484" s="175"/>
      <c r="J484" s="175"/>
      <c r="K484" s="169"/>
      <c r="L484" s="168"/>
      <c r="M484" s="244"/>
      <c r="X484" s="175"/>
      <c r="Y484" s="175"/>
      <c r="Z484" s="175"/>
      <c r="AI484" s="175"/>
      <c r="AJ484" s="175"/>
      <c r="AK484" s="175"/>
      <c r="AL484" s="175"/>
      <c r="AM484" s="175"/>
    </row>
    <row r="485" spans="2:39">
      <c r="B485" s="175"/>
      <c r="C485" s="186"/>
      <c r="D485" s="175"/>
      <c r="E485" s="175"/>
      <c r="F485" s="175"/>
      <c r="G485" s="175"/>
      <c r="H485" s="175"/>
      <c r="I485" s="175"/>
      <c r="J485" s="175"/>
      <c r="K485" s="169"/>
      <c r="L485" s="168"/>
      <c r="M485" s="244"/>
    </row>
    <row r="486" spans="2:39">
      <c r="B486" s="188"/>
      <c r="C486" s="169"/>
      <c r="D486" s="168"/>
      <c r="E486" s="169"/>
      <c r="F486" s="183"/>
      <c r="G486" s="241"/>
      <c r="H486" s="169"/>
      <c r="I486" s="403"/>
      <c r="J486" s="237"/>
      <c r="K486" s="169"/>
      <c r="L486" s="168"/>
      <c r="M486" s="236"/>
    </row>
    <row r="487" spans="2:39">
      <c r="B487" s="175"/>
      <c r="C487" s="175"/>
      <c r="D487" s="175"/>
      <c r="E487" s="175"/>
      <c r="F487" s="749"/>
      <c r="G487" s="749"/>
      <c r="H487" s="169"/>
      <c r="I487" s="175"/>
      <c r="J487" s="175"/>
      <c r="K487" s="175"/>
      <c r="L487" s="175"/>
      <c r="M487" s="175"/>
    </row>
    <row r="488" spans="2:39">
      <c r="B488" s="265"/>
      <c r="C488" s="265"/>
      <c r="D488" s="762"/>
      <c r="E488" s="175"/>
      <c r="F488" s="747"/>
      <c r="G488" s="175"/>
      <c r="H488" s="175"/>
      <c r="I488" s="755"/>
      <c r="J488" s="175"/>
      <c r="K488" s="175"/>
      <c r="L488" s="175"/>
      <c r="M488" s="175"/>
    </row>
    <row r="489" spans="2:39">
      <c r="B489" s="187"/>
      <c r="C489" s="169"/>
      <c r="D489" s="168"/>
      <c r="E489" s="748"/>
      <c r="F489" s="175"/>
      <c r="G489" s="175"/>
      <c r="H489" s="175"/>
      <c r="I489" s="175"/>
      <c r="J489" s="175"/>
      <c r="K489" s="175"/>
      <c r="L489" s="175"/>
      <c r="M489" s="175"/>
    </row>
    <row r="490" spans="2:39">
      <c r="B490" s="187"/>
      <c r="C490" s="205"/>
      <c r="D490" s="168"/>
      <c r="E490" s="175"/>
      <c r="F490" s="175"/>
      <c r="G490" s="175"/>
      <c r="H490" s="630"/>
      <c r="I490" s="175"/>
      <c r="J490" s="175"/>
      <c r="K490" s="399"/>
      <c r="L490" s="175"/>
      <c r="M490" s="175"/>
    </row>
    <row r="491" spans="2:39" ht="15.75">
      <c r="B491" s="194"/>
      <c r="C491" s="175"/>
      <c r="D491" s="186"/>
      <c r="E491" s="175"/>
      <c r="F491" s="175"/>
      <c r="G491" s="175"/>
      <c r="H491" s="273"/>
      <c r="I491" s="389"/>
      <c r="J491" s="390"/>
      <c r="K491" s="273"/>
      <c r="L491" s="389"/>
      <c r="M491" s="390"/>
    </row>
    <row r="492" spans="2:39">
      <c r="B492" s="175"/>
      <c r="C492" s="326"/>
      <c r="D492" s="175"/>
      <c r="E492" s="175"/>
      <c r="F492" s="175"/>
      <c r="G492" s="175"/>
      <c r="H492" s="169"/>
      <c r="I492" s="403"/>
      <c r="J492" s="237"/>
      <c r="K492" s="173"/>
      <c r="L492" s="174"/>
      <c r="M492" s="214"/>
    </row>
    <row r="493" spans="2:39">
      <c r="B493" s="202"/>
      <c r="C493" s="183"/>
      <c r="D493" s="174"/>
      <c r="E493" s="175"/>
      <c r="F493" s="175"/>
      <c r="G493" s="175"/>
      <c r="H493" s="631"/>
      <c r="I493" s="183"/>
      <c r="J493" s="241"/>
      <c r="K493" s="173"/>
      <c r="L493" s="174"/>
      <c r="M493" s="214"/>
    </row>
    <row r="494" spans="2:39">
      <c r="B494" s="175"/>
      <c r="C494" s="186"/>
      <c r="D494" s="175"/>
      <c r="E494" s="175"/>
      <c r="F494" s="175"/>
      <c r="G494" s="175"/>
      <c r="H494" s="169"/>
      <c r="I494" s="168"/>
      <c r="J494" s="244"/>
      <c r="K494" s="173"/>
      <c r="L494" s="174"/>
      <c r="M494" s="214"/>
    </row>
    <row r="495" spans="2:39">
      <c r="B495" s="187"/>
      <c r="C495" s="169"/>
      <c r="D495" s="168"/>
      <c r="E495" s="175"/>
      <c r="F495" s="175"/>
      <c r="G495" s="175"/>
      <c r="H495" s="176"/>
      <c r="I495" s="179"/>
      <c r="J495" s="391"/>
      <c r="K495" s="173"/>
      <c r="L495" s="174"/>
      <c r="M495" s="214"/>
    </row>
    <row r="496" spans="2:39">
      <c r="B496" s="175"/>
      <c r="C496" s="186"/>
      <c r="D496" s="175"/>
      <c r="E496" s="175"/>
      <c r="F496" s="175"/>
      <c r="G496" s="175"/>
      <c r="H496" s="169"/>
      <c r="I496" s="168"/>
      <c r="J496" s="244"/>
      <c r="K496" s="173"/>
      <c r="L496" s="174"/>
      <c r="M496" s="214"/>
    </row>
    <row r="497" spans="2:13">
      <c r="B497" s="175"/>
      <c r="C497" s="186"/>
      <c r="D497" s="175"/>
      <c r="E497" s="175"/>
      <c r="F497" s="175"/>
      <c r="G497" s="175"/>
      <c r="H497" s="631"/>
      <c r="I497" s="183"/>
      <c r="J497" s="241"/>
      <c r="K497" s="173"/>
      <c r="L497" s="200"/>
      <c r="M497" s="214"/>
    </row>
    <row r="498" spans="2:13">
      <c r="B498" s="175"/>
      <c r="C498" s="186"/>
      <c r="D498" s="175"/>
      <c r="E498" s="175"/>
      <c r="F498" s="175"/>
      <c r="G498" s="175"/>
      <c r="H498" s="175"/>
      <c r="I498" s="175"/>
      <c r="J498" s="175"/>
      <c r="K498" s="176"/>
      <c r="L498" s="179"/>
      <c r="M498" s="391"/>
    </row>
    <row r="499" spans="2:13">
      <c r="B499" s="175"/>
      <c r="C499" s="326"/>
      <c r="D499" s="175"/>
      <c r="E499" s="175"/>
      <c r="F499" s="175"/>
      <c r="G499" s="175"/>
      <c r="H499" s="175"/>
      <c r="I499" s="175"/>
      <c r="J499" s="175"/>
      <c r="K499" s="169"/>
      <c r="L499" s="168"/>
      <c r="M499" s="244"/>
    </row>
    <row r="500" spans="2:13">
      <c r="B500" s="187"/>
      <c r="C500" s="169"/>
      <c r="D500" s="168"/>
      <c r="E500" s="175"/>
      <c r="F500" s="175"/>
      <c r="G500" s="175"/>
      <c r="H500" s="744"/>
      <c r="I500" s="175"/>
      <c r="J500" s="175"/>
      <c r="K500" s="169"/>
      <c r="L500" s="168"/>
      <c r="M500" s="244"/>
    </row>
    <row r="501" spans="2:13">
      <c r="B501" s="187"/>
      <c r="C501" s="169"/>
      <c r="D501" s="347"/>
      <c r="E501" s="175"/>
      <c r="F501" s="175"/>
      <c r="G501" s="175"/>
      <c r="H501" s="273"/>
      <c r="I501" s="389"/>
      <c r="J501" s="390"/>
      <c r="K501" s="399"/>
      <c r="L501" s="175"/>
      <c r="M501" s="175"/>
    </row>
    <row r="502" spans="2:13">
      <c r="B502" s="175"/>
      <c r="C502" s="186"/>
      <c r="D502" s="175"/>
      <c r="E502" s="175"/>
      <c r="F502" s="175"/>
      <c r="G502" s="175"/>
      <c r="H502" s="173"/>
      <c r="I502" s="168"/>
      <c r="J502" s="244"/>
      <c r="K502" s="173"/>
      <c r="L502" s="174"/>
      <c r="M502" s="214"/>
    </row>
    <row r="503" spans="2:13">
      <c r="B503" s="175"/>
      <c r="C503" s="186"/>
      <c r="D503" s="175"/>
      <c r="E503" s="175"/>
      <c r="F503" s="175"/>
      <c r="G503" s="175"/>
      <c r="H503" s="175"/>
      <c r="I503" s="175"/>
      <c r="J503" s="175"/>
      <c r="K503" s="169"/>
      <c r="L503" s="174"/>
      <c r="M503" s="214"/>
    </row>
    <row r="504" spans="2:13">
      <c r="B504" s="175"/>
      <c r="C504" s="186"/>
      <c r="D504" s="175"/>
      <c r="E504" s="175"/>
      <c r="F504" s="175"/>
      <c r="G504" s="175"/>
      <c r="H504" s="175"/>
      <c r="I504" s="175"/>
      <c r="J504" s="175"/>
      <c r="K504" s="169"/>
      <c r="L504" s="168"/>
      <c r="M504" s="244"/>
    </row>
    <row r="505" spans="2:13">
      <c r="B505" s="175"/>
      <c r="C505" s="186"/>
      <c r="D505" s="175"/>
      <c r="E505" s="175"/>
      <c r="F505" s="175"/>
      <c r="G505" s="175"/>
      <c r="H505" s="175"/>
      <c r="I505" s="175"/>
      <c r="J505" s="175"/>
      <c r="K505" s="173"/>
      <c r="L505" s="174"/>
      <c r="M505" s="214"/>
    </row>
    <row r="506" spans="2:13">
      <c r="B506" s="189"/>
      <c r="C506" s="169"/>
      <c r="D506" s="168"/>
      <c r="E506" s="180"/>
      <c r="F506" s="183"/>
      <c r="G506" s="241"/>
      <c r="H506" s="173"/>
      <c r="I506" s="174"/>
      <c r="J506" s="214"/>
      <c r="K506" s="173"/>
      <c r="L506" s="174"/>
      <c r="M506" s="244"/>
    </row>
    <row r="507" spans="2:13">
      <c r="B507" s="188"/>
      <c r="C507" s="169"/>
      <c r="D507" s="168"/>
      <c r="E507" s="180"/>
      <c r="F507" s="183"/>
      <c r="G507" s="241"/>
      <c r="H507" s="173"/>
      <c r="I507" s="174"/>
      <c r="J507" s="214"/>
      <c r="K507" s="173"/>
      <c r="L507" s="174"/>
      <c r="M507" s="242"/>
    </row>
    <row r="508" spans="2:13">
      <c r="B508" s="188"/>
      <c r="C508" s="169"/>
      <c r="D508" s="168"/>
      <c r="E508" s="180"/>
      <c r="F508" s="183"/>
      <c r="G508" s="241"/>
      <c r="H508" s="173"/>
      <c r="I508" s="174"/>
      <c r="J508" s="214"/>
      <c r="K508" s="173"/>
      <c r="L508" s="174"/>
      <c r="M508" s="242"/>
    </row>
    <row r="509" spans="2:13">
      <c r="B509" s="175"/>
      <c r="C509" s="186"/>
      <c r="D509" s="175"/>
      <c r="E509" s="180"/>
      <c r="F509" s="183"/>
      <c r="G509" s="241"/>
      <c r="H509" s="247"/>
      <c r="I509" s="175"/>
      <c r="J509" s="175"/>
      <c r="K509" s="168"/>
      <c r="L509" s="174"/>
      <c r="M509" s="242"/>
    </row>
    <row r="510" spans="2:13">
      <c r="B510" s="175"/>
      <c r="C510" s="186"/>
      <c r="D510" s="175"/>
      <c r="E510" s="175"/>
      <c r="F510" s="749"/>
      <c r="G510" s="175"/>
      <c r="H510" s="175"/>
      <c r="I510" s="175"/>
      <c r="J510" s="175"/>
      <c r="K510" s="175"/>
      <c r="L510" s="175"/>
      <c r="M510" s="175"/>
    </row>
    <row r="511" spans="2:13" ht="15.75">
      <c r="B511" s="265"/>
      <c r="C511" s="186"/>
      <c r="D511" s="175"/>
      <c r="E511" s="175"/>
      <c r="F511" s="763"/>
      <c r="G511" s="175"/>
      <c r="H511" s="175"/>
      <c r="I511" s="175"/>
      <c r="J511" s="175"/>
      <c r="K511" s="175"/>
      <c r="L511" s="175"/>
      <c r="M511" s="175"/>
    </row>
    <row r="512" spans="2:13">
      <c r="B512" s="175"/>
      <c r="C512" s="186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</row>
    <row r="513" spans="2:13">
      <c r="B513" s="175"/>
      <c r="C513" s="186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</row>
    <row r="514" spans="2:13">
      <c r="B514" s="175"/>
      <c r="C514" s="186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</row>
    <row r="515" spans="2:13">
      <c r="B515" s="175"/>
      <c r="C515" s="186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</row>
    <row r="516" spans="2:13">
      <c r="B516" s="175"/>
      <c r="C516" s="186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</row>
    <row r="517" spans="2:13">
      <c r="B517" s="175"/>
      <c r="C517" s="186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</row>
    <row r="518" spans="2:13">
      <c r="B518" s="175"/>
      <c r="C518" s="186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</row>
    <row r="519" spans="2:13">
      <c r="B519" s="175"/>
      <c r="C519" s="186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</row>
    <row r="520" spans="2:13">
      <c r="B520" s="175"/>
      <c r="C520" s="186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</row>
    <row r="521" spans="2:13">
      <c r="B521" s="175"/>
      <c r="C521" s="186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</row>
    <row r="522" spans="2:13">
      <c r="B522" s="175"/>
      <c r="C522" s="186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</row>
    <row r="523" spans="2:13">
      <c r="B523" s="175"/>
      <c r="C523" s="186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</row>
    <row r="524" spans="2:13">
      <c r="B524" s="175"/>
      <c r="C524" s="186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</row>
    <row r="525" spans="2:13">
      <c r="B525" s="175"/>
      <c r="C525" s="186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</row>
    <row r="526" spans="2:13">
      <c r="B526" s="175"/>
      <c r="C526" s="186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</row>
    <row r="527" spans="2:13">
      <c r="B527" s="175"/>
      <c r="C527" s="186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</row>
    <row r="528" spans="2:13">
      <c r="B528" s="175"/>
      <c r="C528" s="186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</row>
    <row r="529" spans="2:13">
      <c r="B529" s="175"/>
      <c r="C529" s="186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</row>
    <row r="530" spans="2:13">
      <c r="B530" s="175"/>
      <c r="C530" s="186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</row>
    <row r="531" spans="2:13">
      <c r="B531" s="175"/>
      <c r="C531" s="186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</row>
  </sheetData>
  <phoneticPr fontId="52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2"/>
  <sheetViews>
    <sheetView zoomScaleNormal="100" workbookViewId="0">
      <pane xSplit="1" topLeftCell="B1" activePane="topRight" state="frozen"/>
      <selection pane="topRight" activeCell="V37" sqref="V37"/>
    </sheetView>
  </sheetViews>
  <sheetFormatPr defaultRowHeight="15"/>
  <cols>
    <col min="1" max="1" width="1.85546875" customWidth="1"/>
    <col min="2" max="2" width="5" customWidth="1"/>
    <col min="3" max="3" width="31.5703125" customWidth="1"/>
    <col min="4" max="4" width="9.140625" customWidth="1"/>
    <col min="5" max="5" width="7.28515625" customWidth="1"/>
    <col min="6" max="6" width="6.85546875" customWidth="1"/>
    <col min="7" max="7" width="7.42578125" customWidth="1"/>
    <col min="8" max="8" width="7.140625" customWidth="1"/>
    <col min="9" max="9" width="8.140625" customWidth="1"/>
    <col min="10" max="10" width="8.28515625" customWidth="1"/>
    <col min="11" max="11" width="7.5703125" customWidth="1"/>
    <col min="12" max="12" width="7.42578125" customWidth="1"/>
    <col min="13" max="13" width="7" customWidth="1"/>
    <col min="14" max="14" width="7.7109375" customWidth="1"/>
    <col min="15" max="15" width="8.42578125" customWidth="1"/>
    <col min="16" max="16" width="8.5703125" customWidth="1"/>
    <col min="17" max="17" width="8.140625" customWidth="1"/>
    <col min="19" max="19" width="6.7109375" customWidth="1"/>
    <col min="23" max="23" width="7.7109375" customWidth="1"/>
    <col min="24" max="24" width="15.5703125" customWidth="1"/>
    <col min="25" max="25" width="8.140625" customWidth="1"/>
    <col min="26" max="26" width="7.28515625" customWidth="1"/>
    <col min="28" max="28" width="9.85546875" customWidth="1"/>
    <col min="29" max="29" width="6" customWidth="1"/>
    <col min="30" max="30" width="9" customWidth="1"/>
  </cols>
  <sheetData>
    <row r="1" spans="2:31" ht="10.5" customHeight="1"/>
    <row r="2" spans="2:31" ht="16.5" thickBot="1">
      <c r="B2" s="968" t="s">
        <v>371</v>
      </c>
      <c r="D2" s="163" t="s">
        <v>35</v>
      </c>
      <c r="J2" t="s">
        <v>587</v>
      </c>
      <c r="O2" s="38"/>
      <c r="P2" s="38"/>
      <c r="Q2" s="175"/>
      <c r="R2" s="39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</row>
    <row r="3" spans="2:31" ht="15.75" customHeight="1">
      <c r="B3" s="107"/>
      <c r="C3" s="1641"/>
      <c r="D3" s="36" t="s">
        <v>36</v>
      </c>
      <c r="E3" s="87" t="s">
        <v>579</v>
      </c>
      <c r="F3" s="87"/>
      <c r="G3" s="87"/>
      <c r="H3" s="87"/>
      <c r="I3" s="87"/>
      <c r="J3" s="87"/>
      <c r="K3" s="87"/>
      <c r="L3" s="87"/>
      <c r="M3" s="65"/>
      <c r="N3" s="65"/>
      <c r="O3" s="36" t="s">
        <v>37</v>
      </c>
      <c r="P3" s="36" t="s">
        <v>38</v>
      </c>
      <c r="Q3" s="205"/>
      <c r="R3" s="945"/>
      <c r="S3" s="175"/>
      <c r="T3" s="945"/>
      <c r="U3" s="205"/>
      <c r="V3" s="175"/>
      <c r="W3" s="175"/>
      <c r="X3" s="175"/>
      <c r="Y3" s="175"/>
      <c r="Z3" s="175"/>
      <c r="AA3" s="175"/>
      <c r="AB3" s="175"/>
      <c r="AC3" s="175"/>
      <c r="AD3" s="175"/>
      <c r="AE3" s="175"/>
    </row>
    <row r="4" spans="2:31" ht="13.5" customHeight="1">
      <c r="B4" s="80"/>
      <c r="C4" s="1642"/>
      <c r="D4" s="1649" t="s">
        <v>580</v>
      </c>
      <c r="E4" s="787" t="s">
        <v>586</v>
      </c>
      <c r="F4" s="787"/>
      <c r="H4" s="787"/>
      <c r="J4" s="787"/>
      <c r="L4" t="s">
        <v>581</v>
      </c>
      <c r="M4" s="26"/>
      <c r="N4" s="26"/>
      <c r="O4" s="1649" t="s">
        <v>582</v>
      </c>
      <c r="P4" s="90" t="s">
        <v>39</v>
      </c>
      <c r="Q4" s="205"/>
      <c r="R4" s="945"/>
      <c r="S4" s="175"/>
      <c r="T4" s="945"/>
      <c r="U4" s="205"/>
      <c r="V4" s="175"/>
      <c r="W4" s="175"/>
      <c r="X4" s="175"/>
      <c r="Y4" s="175"/>
      <c r="Z4" s="175"/>
      <c r="AA4" s="175"/>
      <c r="AB4" s="175"/>
      <c r="AC4" s="175"/>
      <c r="AD4" s="175"/>
      <c r="AE4" s="175"/>
    </row>
    <row r="5" spans="2:31" ht="13.5" customHeight="1" thickBot="1">
      <c r="B5" s="80"/>
      <c r="C5" s="1643" t="s">
        <v>40</v>
      </c>
      <c r="D5" s="90" t="s">
        <v>37</v>
      </c>
      <c r="E5" s="92"/>
      <c r="F5" s="92"/>
      <c r="G5" s="92"/>
      <c r="I5" s="92"/>
      <c r="K5" s="81" t="s">
        <v>216</v>
      </c>
      <c r="L5" s="92"/>
      <c r="M5" s="67"/>
      <c r="N5" s="67"/>
      <c r="O5" s="90" t="s">
        <v>42</v>
      </c>
      <c r="P5" s="90" t="s">
        <v>41</v>
      </c>
      <c r="Q5" s="945"/>
      <c r="R5" s="945"/>
      <c r="S5" s="175"/>
      <c r="T5" s="945"/>
      <c r="U5" s="205"/>
      <c r="V5" s="175"/>
      <c r="W5" s="175"/>
      <c r="X5" s="175"/>
      <c r="Y5" s="175"/>
      <c r="Z5" s="175"/>
      <c r="AA5" s="175"/>
      <c r="AB5" s="1218"/>
      <c r="AC5" s="175"/>
      <c r="AD5" s="175"/>
      <c r="AE5" s="175"/>
    </row>
    <row r="6" spans="2:31" ht="15" customHeight="1">
      <c r="B6" s="80" t="s">
        <v>562</v>
      </c>
      <c r="C6" s="1642"/>
      <c r="D6" s="89" t="s">
        <v>54</v>
      </c>
      <c r="E6" s="36" t="s">
        <v>43</v>
      </c>
      <c r="F6" s="36" t="s">
        <v>44</v>
      </c>
      <c r="G6" s="36" t="s">
        <v>45</v>
      </c>
      <c r="H6" s="36" t="s">
        <v>46</v>
      </c>
      <c r="I6" s="35" t="s">
        <v>47</v>
      </c>
      <c r="J6" s="36" t="s">
        <v>48</v>
      </c>
      <c r="K6" s="35" t="s">
        <v>49</v>
      </c>
      <c r="L6" s="36" t="s">
        <v>50</v>
      </c>
      <c r="M6" s="35" t="s">
        <v>51</v>
      </c>
      <c r="N6" s="36" t="s">
        <v>52</v>
      </c>
      <c r="O6" s="90" t="s">
        <v>583</v>
      </c>
      <c r="P6" s="90" t="s">
        <v>53</v>
      </c>
      <c r="Q6" s="945"/>
      <c r="R6" s="945"/>
      <c r="S6" s="175"/>
      <c r="T6" s="945"/>
      <c r="U6" s="205"/>
      <c r="V6" s="175"/>
      <c r="W6" s="175"/>
      <c r="X6" s="175"/>
      <c r="Y6" s="175"/>
      <c r="Z6" s="956"/>
      <c r="AA6" s="175"/>
      <c r="AB6" s="1218"/>
      <c r="AC6" s="175"/>
      <c r="AD6" s="175"/>
      <c r="AE6" s="175"/>
    </row>
    <row r="7" spans="2:31" ht="15.75" customHeight="1">
      <c r="B7" s="80"/>
      <c r="C7" s="1643" t="s">
        <v>563</v>
      </c>
      <c r="E7" s="90" t="s">
        <v>55</v>
      </c>
      <c r="F7" s="90" t="s">
        <v>55</v>
      </c>
      <c r="G7" s="90" t="s">
        <v>55</v>
      </c>
      <c r="H7" s="90" t="s">
        <v>55</v>
      </c>
      <c r="I7" s="788" t="s">
        <v>55</v>
      </c>
      <c r="J7" s="90" t="s">
        <v>55</v>
      </c>
      <c r="K7" s="788" t="s">
        <v>55</v>
      </c>
      <c r="L7" s="90" t="s">
        <v>55</v>
      </c>
      <c r="M7" s="788" t="s">
        <v>55</v>
      </c>
      <c r="N7" s="90" t="s">
        <v>55</v>
      </c>
      <c r="O7" s="1649" t="s">
        <v>584</v>
      </c>
      <c r="P7" s="90" t="s">
        <v>529</v>
      </c>
      <c r="Q7" s="205"/>
      <c r="R7" s="945"/>
      <c r="S7" s="175"/>
      <c r="T7" s="945"/>
      <c r="U7" s="205"/>
      <c r="V7" s="175"/>
      <c r="W7" s="175"/>
      <c r="X7" s="175"/>
      <c r="Y7" s="175"/>
      <c r="Z7" s="956"/>
      <c r="AA7" s="175"/>
      <c r="AB7" s="1219"/>
      <c r="AC7" s="175"/>
      <c r="AD7" s="175"/>
      <c r="AE7" s="175"/>
    </row>
    <row r="8" spans="2:31" ht="13.5" customHeight="1" thickBot="1">
      <c r="B8" s="80"/>
      <c r="C8" s="1644"/>
      <c r="D8" s="93" t="s">
        <v>585</v>
      </c>
      <c r="E8" s="67"/>
      <c r="F8" s="68"/>
      <c r="G8" s="67"/>
      <c r="H8" s="68"/>
      <c r="I8" s="129"/>
      <c r="J8" s="68"/>
      <c r="K8" s="68"/>
      <c r="L8" s="67"/>
      <c r="M8" s="68"/>
      <c r="N8" s="129"/>
      <c r="O8" s="39"/>
      <c r="P8" s="39" t="s">
        <v>530</v>
      </c>
      <c r="Q8" s="403"/>
      <c r="R8" s="945"/>
      <c r="S8" s="205"/>
      <c r="T8" s="945"/>
      <c r="U8" s="205"/>
      <c r="V8" s="175"/>
      <c r="W8" s="750"/>
      <c r="X8" s="945"/>
      <c r="Y8" s="264"/>
      <c r="Z8" s="1220"/>
      <c r="AA8" s="175"/>
      <c r="AB8" s="1219"/>
      <c r="AC8" s="175"/>
      <c r="AD8" s="175"/>
      <c r="AE8" s="175"/>
    </row>
    <row r="9" spans="2:31">
      <c r="B9" s="1645">
        <v>1</v>
      </c>
      <c r="C9" s="1000" t="s">
        <v>564</v>
      </c>
      <c r="D9" s="370">
        <v>48</v>
      </c>
      <c r="E9" s="278">
        <f>'ОБЕД-ПОЛДНИК раскладка 12-18л. '!Q10</f>
        <v>40</v>
      </c>
      <c r="F9" s="1228">
        <f>'ОБЕД-ПОЛДНИК раскладка 12-18л. '!Q26</f>
        <v>50</v>
      </c>
      <c r="G9" s="1228">
        <f>'ОБЕД-ПОЛДНИК раскладка 12-18л. '!Q42</f>
        <v>50</v>
      </c>
      <c r="H9" s="1228">
        <f>'ОБЕД-ПОЛДНИК раскладка 12-18л. '!Q65</f>
        <v>50</v>
      </c>
      <c r="I9" s="1228">
        <f>'ОБЕД-ПОЛДНИК раскладка 12-18л. '!Q81</f>
        <v>50</v>
      </c>
      <c r="J9" s="1228">
        <f>'ОБЕД-ПОЛДНИК раскладка 12-18л. '!Q100</f>
        <v>50</v>
      </c>
      <c r="K9" s="1228">
        <f>'ОБЕД-ПОЛДНИК раскладка 12-18л. '!Q121</f>
        <v>40</v>
      </c>
      <c r="L9" s="1228">
        <f>'ОБЕД-ПОЛДНИК раскладка 12-18л. '!Q133</f>
        <v>50</v>
      </c>
      <c r="M9" s="1228">
        <f>'ОБЕД-ПОЛДНИК раскладка 12-18л. '!Q147</f>
        <v>50</v>
      </c>
      <c r="N9" s="1228">
        <f>'ОБЕД-ПОЛДНИК раскладка 12-18л. '!Q160</f>
        <v>50</v>
      </c>
      <c r="O9" s="1229">
        <v>48</v>
      </c>
      <c r="P9" s="1230">
        <v>100</v>
      </c>
      <c r="Q9" s="945"/>
      <c r="R9" s="175"/>
      <c r="S9" s="1217"/>
      <c r="T9" s="175"/>
      <c r="U9" s="175"/>
      <c r="V9" s="175"/>
      <c r="W9" s="1221"/>
      <c r="X9" s="205"/>
      <c r="Y9" s="193"/>
      <c r="Z9" s="1222"/>
      <c r="AA9" s="175"/>
      <c r="AB9" s="1223"/>
      <c r="AC9" s="175"/>
      <c r="AD9" s="175"/>
      <c r="AE9" s="175"/>
    </row>
    <row r="10" spans="2:31" ht="13.5" customHeight="1">
      <c r="B10" s="1485">
        <v>2</v>
      </c>
      <c r="C10" s="479" t="s">
        <v>57</v>
      </c>
      <c r="D10" s="281">
        <v>80</v>
      </c>
      <c r="E10" s="278">
        <f>'ОБЕД-ПОЛДНИК раскладка 12-18л. '!Q11</f>
        <v>70</v>
      </c>
      <c r="F10" s="1228">
        <f>'ОБЕД-ПОЛДНИК раскладка 12-18л. '!Q27</f>
        <v>87.2</v>
      </c>
      <c r="G10" s="1228">
        <f>'ОБЕД-ПОЛДНИК раскладка 12-18л. '!Q43</f>
        <v>100.5</v>
      </c>
      <c r="H10" s="1228">
        <f>'ОБЕД-ПОЛДНИК раскладка 12-18л. '!Q66</f>
        <v>90</v>
      </c>
      <c r="I10" s="1228">
        <f>'ОБЕД-ПОЛДНИК раскладка 12-18л. '!Q82</f>
        <v>58.6</v>
      </c>
      <c r="J10" s="1228">
        <f>'ОБЕД-ПОЛДНИК раскладка 12-18л. '!Q101</f>
        <v>94</v>
      </c>
      <c r="K10" s="1228">
        <f>'ОБЕД-ПОЛДНИК раскладка 12-18л. '!Q122</f>
        <v>55.2</v>
      </c>
      <c r="L10" s="1228">
        <f>'ОБЕД-ПОЛДНИК раскладка 12-18л. '!Q134</f>
        <v>60</v>
      </c>
      <c r="M10" s="1228">
        <f>'ОБЕД-ПОЛДНИК раскладка 12-18л. '!Q148</f>
        <v>90.5</v>
      </c>
      <c r="N10" s="1228">
        <f>'ОБЕД-ПОЛДНИК раскладка 12-18л. '!Q161</f>
        <v>94</v>
      </c>
      <c r="O10" s="1231">
        <v>80</v>
      </c>
      <c r="P10" s="1232">
        <v>100</v>
      </c>
      <c r="Q10" s="945"/>
      <c r="R10" s="175"/>
      <c r="S10" s="175"/>
      <c r="T10" s="175"/>
      <c r="U10" s="175"/>
      <c r="V10" s="175"/>
      <c r="W10" s="1221"/>
      <c r="X10" s="205"/>
      <c r="Y10" s="193"/>
      <c r="Z10" s="1222"/>
      <c r="AA10" s="175"/>
      <c r="AB10" s="1223"/>
      <c r="AC10" s="175"/>
      <c r="AD10" s="175"/>
      <c r="AE10" s="175"/>
    </row>
    <row r="11" spans="2:31" ht="12.75" customHeight="1">
      <c r="B11" s="1485">
        <v>3</v>
      </c>
      <c r="C11" s="479" t="s">
        <v>58</v>
      </c>
      <c r="D11" s="281">
        <v>8</v>
      </c>
      <c r="E11" s="278">
        <f>'ОБЕД-ПОЛДНИК раскладка 12-18л. '!Q12</f>
        <v>5.04</v>
      </c>
      <c r="F11" s="1228">
        <f>'ОБЕД-ПОЛДНИК раскладка 12-18л. '!Q28</f>
        <v>1.31</v>
      </c>
      <c r="G11" s="1228">
        <v>0</v>
      </c>
      <c r="H11" s="1233">
        <f>'ОБЕД-ПОЛДНИК раскладка 12-18л. '!AE72</f>
        <v>0</v>
      </c>
      <c r="I11" s="1228">
        <f>'ОБЕД-ПОЛДНИК раскладка 12-18л. '!Q83</f>
        <v>6.3</v>
      </c>
      <c r="J11" s="1228">
        <v>0</v>
      </c>
      <c r="K11" s="1233">
        <f>'ОБЕД-ПОЛДНИК раскладка 12-18л. '!Q123</f>
        <v>45.1</v>
      </c>
      <c r="L11" s="1228">
        <v>0</v>
      </c>
      <c r="M11" s="1228">
        <f>'ОБЕД-ПОЛДНИК раскладка 12-18л. '!Q149</f>
        <v>22.25</v>
      </c>
      <c r="N11" s="1228">
        <v>0</v>
      </c>
      <c r="O11" s="1231">
        <v>8</v>
      </c>
      <c r="P11" s="1232">
        <v>100</v>
      </c>
      <c r="Q11" s="945"/>
      <c r="R11" s="175"/>
      <c r="S11" s="175"/>
      <c r="T11" s="175"/>
      <c r="U11" s="175"/>
      <c r="V11" s="175"/>
      <c r="W11" s="1221"/>
      <c r="X11" s="205"/>
      <c r="Y11" s="193"/>
      <c r="Z11" s="1222"/>
      <c r="AA11" s="175"/>
      <c r="AB11" s="1224"/>
      <c r="AC11" s="175"/>
      <c r="AD11" s="175"/>
      <c r="AE11" s="175"/>
    </row>
    <row r="12" spans="2:31" ht="12.75" customHeight="1">
      <c r="B12" s="1485">
        <v>4</v>
      </c>
      <c r="C12" s="479" t="s">
        <v>59</v>
      </c>
      <c r="D12" s="281">
        <v>20</v>
      </c>
      <c r="E12" s="278">
        <f>'ОБЕД-ПОЛДНИК раскладка 12-18л. '!Q13</f>
        <v>1.4</v>
      </c>
      <c r="F12" s="1228">
        <f>'ОБЕД-ПОЛДНИК раскладка 12-18л. '!Q29</f>
        <v>20</v>
      </c>
      <c r="G12" s="1228">
        <f>'ОБЕД-ПОЛДНИК раскладка 12-18л. '!Q44</f>
        <v>11.4</v>
      </c>
      <c r="H12" s="1228">
        <f>'ОБЕД-ПОЛДНИК раскладка 12-18л. '!Q67</f>
        <v>20</v>
      </c>
      <c r="I12" s="1228">
        <f>'ОБЕД-ПОЛДНИК раскладка 12-18л. '!Q84</f>
        <v>46</v>
      </c>
      <c r="J12" s="1228">
        <f>'ОБЕД-ПОЛДНИК раскладка 12-18л. '!Q102</f>
        <v>64</v>
      </c>
      <c r="K12" s="1228">
        <v>0</v>
      </c>
      <c r="L12" s="1228">
        <v>0</v>
      </c>
      <c r="M12" s="1228">
        <v>0</v>
      </c>
      <c r="N12" s="1233">
        <f>'ОБЕД-ПОЛДНИК раскладка 12-18л. '!Q162</f>
        <v>37.200000000000003</v>
      </c>
      <c r="O12" s="1234">
        <v>20</v>
      </c>
      <c r="P12" s="1232">
        <v>100</v>
      </c>
      <c r="Q12" s="945"/>
      <c r="R12" s="175"/>
      <c r="S12" s="175"/>
      <c r="T12" s="175"/>
      <c r="U12" s="175"/>
      <c r="V12" s="175"/>
      <c r="W12" s="1221"/>
      <c r="X12" s="205"/>
      <c r="Y12" s="193"/>
      <c r="Z12" s="1222"/>
      <c r="AA12" s="175"/>
      <c r="AB12" s="1223"/>
      <c r="AC12" s="175"/>
      <c r="AD12" s="175"/>
      <c r="AE12" s="175"/>
    </row>
    <row r="13" spans="2:31" ht="14.25" customHeight="1">
      <c r="B13" s="1485">
        <v>5</v>
      </c>
      <c r="C13" s="479" t="s">
        <v>60</v>
      </c>
      <c r="D13" s="281">
        <v>8</v>
      </c>
      <c r="E13" s="278">
        <f>'ОБЕД-ПОЛДНИК раскладка 12-18л. '!Q14</f>
        <v>40</v>
      </c>
      <c r="F13" s="1228">
        <v>0</v>
      </c>
      <c r="G13" s="1228">
        <f>'ОБЕД-ПОЛДНИК раскладка 12-18л. '!Q45</f>
        <v>20</v>
      </c>
      <c r="H13" s="1228">
        <v>0</v>
      </c>
      <c r="I13" s="1228">
        <v>0</v>
      </c>
      <c r="J13" s="1228">
        <v>0</v>
      </c>
      <c r="K13" s="1228">
        <v>0</v>
      </c>
      <c r="L13" s="1228">
        <v>0</v>
      </c>
      <c r="M13" s="1228">
        <v>0</v>
      </c>
      <c r="N13" s="1228">
        <f>'ОБЕД-ПОЛДНИК раскладка 12-18л. '!Q163</f>
        <v>20</v>
      </c>
      <c r="O13" s="1231">
        <v>8</v>
      </c>
      <c r="P13" s="1232">
        <v>100</v>
      </c>
      <c r="Q13" s="945"/>
      <c r="R13" s="175"/>
      <c r="S13" s="175"/>
      <c r="T13" s="175"/>
      <c r="U13" s="175"/>
      <c r="V13" s="175"/>
      <c r="W13" s="1221"/>
      <c r="X13" s="205"/>
      <c r="Y13" s="193"/>
      <c r="Z13" s="1222"/>
      <c r="AA13" s="175"/>
      <c r="AB13" s="1223"/>
      <c r="AC13" s="175"/>
      <c r="AD13" s="175"/>
      <c r="AE13" s="175"/>
    </row>
    <row r="14" spans="2:31" ht="13.5" customHeight="1">
      <c r="B14" s="1485">
        <v>6</v>
      </c>
      <c r="C14" s="479" t="s">
        <v>61</v>
      </c>
      <c r="D14" s="281">
        <v>74.8</v>
      </c>
      <c r="E14" s="278">
        <f>'ОБЕД-ПОЛДНИК раскладка 12-18л. '!Q15</f>
        <v>20.100000000000001</v>
      </c>
      <c r="F14" s="1228">
        <f>'ОБЕД-ПОЛДНИК раскладка 12-18л. '!Q30</f>
        <v>88</v>
      </c>
      <c r="G14" s="1228">
        <v>0</v>
      </c>
      <c r="H14" s="1228">
        <f>'ОБЕД-ПОЛДНИК раскладка 12-18л. '!Q68</f>
        <v>150</v>
      </c>
      <c r="I14" s="1228">
        <f>'ОБЕД-ПОЛДНИК раскладка 12-18л. '!Q85</f>
        <v>84.3</v>
      </c>
      <c r="J14" s="1228">
        <f>'ОБЕД-ПОЛДНИК раскладка 12-18л. '!Q103</f>
        <v>40</v>
      </c>
      <c r="K14" s="1228">
        <f>'ОБЕД-ПОЛДНИК раскладка 12-18л. '!Q124</f>
        <v>138</v>
      </c>
      <c r="L14" s="1228">
        <f>'ОБЕД-ПОЛДНИК раскладка 12-18л. '!Q135</f>
        <v>50</v>
      </c>
      <c r="M14" s="1228">
        <f>'ОБЕД-ПОЛДНИК раскладка 12-18л. '!Q150</f>
        <v>177.6</v>
      </c>
      <c r="N14" s="1228">
        <v>0</v>
      </c>
      <c r="O14" s="1231">
        <v>74.8</v>
      </c>
      <c r="P14" s="1232">
        <v>100</v>
      </c>
      <c r="Q14" s="945"/>
      <c r="R14" s="175"/>
      <c r="S14" s="175"/>
      <c r="T14" s="175"/>
      <c r="U14" s="175"/>
      <c r="V14" s="175"/>
      <c r="W14" s="1221"/>
      <c r="X14" s="205"/>
      <c r="Y14" s="193"/>
      <c r="Z14" s="1222"/>
      <c r="AA14" s="175"/>
      <c r="AB14" s="1223"/>
      <c r="AC14" s="175"/>
      <c r="AD14" s="175"/>
      <c r="AE14" s="175"/>
    </row>
    <row r="15" spans="2:31">
      <c r="B15" s="1485">
        <v>7</v>
      </c>
      <c r="C15" s="479" t="s">
        <v>565</v>
      </c>
      <c r="D15" s="281">
        <v>128</v>
      </c>
      <c r="E15" s="278">
        <f>'ОБЕД-ПОЛДНИК раскладка 12-18л. '!Q16</f>
        <v>171.31</v>
      </c>
      <c r="F15" s="1639">
        <f>'ОБЕД-ПОЛДНИК раскладка 12-18л. '!Q31</f>
        <v>139.59399999999999</v>
      </c>
      <c r="G15" s="1228">
        <f>'ОБЕД-ПОЛДНИК раскладка 12-18л. '!Q46</f>
        <v>29.2</v>
      </c>
      <c r="H15" s="1235">
        <f>'ОБЕД-ПОЛДНИК раскладка 12-18л. '!Q69</f>
        <v>99</v>
      </c>
      <c r="I15" s="1233">
        <f>'ОБЕД-ПОЛДНИК раскладка 12-18л. '!Q86</f>
        <v>155.69999999999999</v>
      </c>
      <c r="J15" s="1228">
        <f>'ОБЕД-ПОЛДНИК раскладка 12-18л. '!Q104</f>
        <v>167.92000000000002</v>
      </c>
      <c r="K15" s="1228">
        <f>'ОБЕД-ПОЛДНИК раскладка 12-18л. '!Q125</f>
        <v>217.12</v>
      </c>
      <c r="L15" s="1228">
        <f>'ОБЕД-ПОЛДНИК раскладка 12-18л. '!Q136</f>
        <v>121</v>
      </c>
      <c r="M15" s="1228">
        <f>'ОБЕД-ПОЛДНИК раскладка 12-18л. '!Q151</f>
        <v>150.66</v>
      </c>
      <c r="N15" s="1228">
        <f>'ОБЕД-ПОЛДНИК раскладка 12-18л. '!Q164</f>
        <v>28.5</v>
      </c>
      <c r="O15" s="1236">
        <v>128</v>
      </c>
      <c r="P15" s="1232">
        <v>100</v>
      </c>
      <c r="Q15" s="945"/>
      <c r="R15" s="175"/>
      <c r="S15" s="175"/>
      <c r="T15" s="175"/>
      <c r="U15" s="175"/>
      <c r="V15" s="175"/>
      <c r="W15" s="1221"/>
      <c r="X15" s="205"/>
      <c r="Y15" s="193"/>
      <c r="Z15" s="1222"/>
      <c r="AA15" s="175"/>
      <c r="AB15" s="1223"/>
      <c r="AC15" s="175"/>
      <c r="AD15" s="175"/>
      <c r="AE15" s="175"/>
    </row>
    <row r="16" spans="2:31" ht="13.5" customHeight="1">
      <c r="B16" s="1485">
        <v>8</v>
      </c>
      <c r="C16" s="479" t="s">
        <v>566</v>
      </c>
      <c r="D16" s="281">
        <v>74</v>
      </c>
      <c r="E16" s="344">
        <f>'ОБЕД-ПОЛДНИК раскладка 12-18л. '!Q17</f>
        <v>100</v>
      </c>
      <c r="F16" s="1228">
        <f>'ОБЕД-ПОЛДНИК раскладка 12-18л. '!Q32</f>
        <v>80</v>
      </c>
      <c r="G16" s="1228">
        <f>'ОБЕД-ПОЛДНИК раскладка 12-18л. '!Q47</f>
        <v>80</v>
      </c>
      <c r="H16" s="1228">
        <f>'ОБЕД-ПОЛДНИК раскладка 12-18л. '!Q70</f>
        <v>107</v>
      </c>
      <c r="I16" s="1228">
        <f>'ОБЕД-ПОЛДНИК раскладка 12-18л. '!Q87</f>
        <v>80</v>
      </c>
      <c r="J16" s="1228">
        <v>0</v>
      </c>
      <c r="K16" s="1228">
        <f>'ОБЕД-ПОЛДНИК раскладка 12-18л. '!Q126</f>
        <v>95</v>
      </c>
      <c r="L16" s="1228">
        <f>'ОБЕД-ПОЛДНИК раскладка 12-18л. '!Q137</f>
        <v>110</v>
      </c>
      <c r="M16" s="1228">
        <v>0</v>
      </c>
      <c r="N16" s="1228">
        <f>'ОБЕД-ПОЛДНИК раскладка 12-18л. '!Q165</f>
        <v>88</v>
      </c>
      <c r="O16" s="1231">
        <v>74</v>
      </c>
      <c r="P16" s="1232">
        <v>100</v>
      </c>
      <c r="Q16" s="945"/>
      <c r="R16" s="175"/>
      <c r="S16" s="175"/>
      <c r="T16" s="175"/>
      <c r="U16" s="175"/>
      <c r="V16" s="175"/>
      <c r="W16" s="1221"/>
      <c r="X16" s="205"/>
      <c r="Y16" s="193"/>
      <c r="Z16" s="1222"/>
      <c r="AA16" s="175"/>
      <c r="AB16" s="1223"/>
      <c r="AC16" s="175"/>
      <c r="AD16" s="175"/>
      <c r="AE16" s="175"/>
    </row>
    <row r="17" spans="2:31">
      <c r="B17" s="1485">
        <v>9</v>
      </c>
      <c r="C17" s="479" t="s">
        <v>170</v>
      </c>
      <c r="D17" s="281">
        <v>8</v>
      </c>
      <c r="E17" s="344">
        <v>0</v>
      </c>
      <c r="F17" s="1228">
        <v>0</v>
      </c>
      <c r="G17" s="1228">
        <v>0</v>
      </c>
      <c r="H17" s="1228">
        <f>'ОБЕД-ПОЛДНИК раскладка 12-18л. '!Q71</f>
        <v>20</v>
      </c>
      <c r="I17" s="1228">
        <v>0</v>
      </c>
      <c r="J17" s="1228">
        <f>'ОБЕД-ПОЛДНИК раскладка 12-18л. '!Q105</f>
        <v>20</v>
      </c>
      <c r="K17" s="1228">
        <v>0</v>
      </c>
      <c r="L17" s="1228">
        <f>'ОБЕД-ПОЛДНИК раскладка 12-18л. '!Q138</f>
        <v>20</v>
      </c>
      <c r="M17" s="1228">
        <f>'ОБЕД-ПОЛДНИК раскладка 12-18л. '!Q152</f>
        <v>20</v>
      </c>
      <c r="N17" s="1228">
        <v>0</v>
      </c>
      <c r="O17" s="1231">
        <v>8</v>
      </c>
      <c r="P17" s="1232">
        <v>100</v>
      </c>
      <c r="Q17" s="945"/>
      <c r="R17" s="175"/>
      <c r="S17" s="175"/>
      <c r="T17" s="175"/>
      <c r="U17" s="175"/>
      <c r="V17" s="175"/>
      <c r="W17" s="1221"/>
      <c r="X17" s="205"/>
      <c r="Y17" s="193"/>
      <c r="Z17" s="1222"/>
      <c r="AA17" s="175"/>
      <c r="AB17" s="1223"/>
      <c r="AC17" s="175"/>
      <c r="AD17" s="175"/>
      <c r="AE17" s="175"/>
    </row>
    <row r="18" spans="2:31">
      <c r="B18" s="1485">
        <v>10</v>
      </c>
      <c r="C18" s="479" t="s">
        <v>567</v>
      </c>
      <c r="D18" s="281">
        <v>80</v>
      </c>
      <c r="E18" s="344">
        <f>'ОБЕД-ПОЛДНИК раскладка 12-18л. '!Q18</f>
        <v>200</v>
      </c>
      <c r="F18" s="1228">
        <f>'ОБЕД-ПОЛДНИК раскладка 12-18л. '!Q33</f>
        <v>200</v>
      </c>
      <c r="G18" s="1228">
        <v>0</v>
      </c>
      <c r="H18" s="1228">
        <v>0</v>
      </c>
      <c r="I18" s="1228">
        <f>'ОБЕД-ПОЛДНИК раскладка 12-18л. '!Q88</f>
        <v>200</v>
      </c>
      <c r="J18" s="1228">
        <v>0</v>
      </c>
      <c r="K18" s="1228">
        <f>'ОБЕД-ПОЛДНИК раскладка 12-18л. '!Q127</f>
        <v>200</v>
      </c>
      <c r="L18" s="1228">
        <v>0</v>
      </c>
      <c r="M18" s="1228">
        <v>0</v>
      </c>
      <c r="N18" s="1228">
        <v>0</v>
      </c>
      <c r="O18" s="1231">
        <v>80</v>
      </c>
      <c r="P18" s="1232">
        <v>100</v>
      </c>
      <c r="Q18" s="945"/>
      <c r="R18" s="175"/>
      <c r="S18" s="175"/>
      <c r="T18" s="175"/>
      <c r="U18" s="175"/>
      <c r="V18" s="175"/>
      <c r="W18" s="1221"/>
      <c r="X18" s="205"/>
      <c r="Y18" s="193"/>
      <c r="Z18" s="1222"/>
      <c r="AA18" s="175"/>
      <c r="AB18" s="1223"/>
      <c r="AC18" s="175"/>
      <c r="AD18" s="175"/>
      <c r="AE18" s="175"/>
    </row>
    <row r="19" spans="2:31">
      <c r="B19" s="1485">
        <v>11</v>
      </c>
      <c r="C19" s="479" t="s">
        <v>210</v>
      </c>
      <c r="D19" s="281">
        <v>31.2</v>
      </c>
      <c r="E19" s="344">
        <v>0</v>
      </c>
      <c r="F19" s="1228">
        <v>0</v>
      </c>
      <c r="G19" s="1228">
        <v>0</v>
      </c>
      <c r="H19" s="1228">
        <f>'ОБЕД-ПОЛДНИК раскладка 12-18л. '!Q72</f>
        <v>81.400000000000006</v>
      </c>
      <c r="I19" s="1228">
        <v>0</v>
      </c>
      <c r="J19" s="1228">
        <f>'ОБЕД-ПОЛДНИК раскладка 12-18л. '!Q106</f>
        <v>79</v>
      </c>
      <c r="K19" s="1228">
        <f>'ОБЕД-ПОЛДНИК раскладка 12-18л. '!Q128</f>
        <v>11.25</v>
      </c>
      <c r="L19" s="1228">
        <v>0</v>
      </c>
      <c r="M19" s="1228">
        <f>'ОБЕД-ПОЛДНИК раскладка 12-18л. '!Q153</f>
        <v>88.55</v>
      </c>
      <c r="N19" s="1228">
        <f>'ОБЕД-ПОЛДНИК раскладка 12-18л. '!Q166</f>
        <v>51.8</v>
      </c>
      <c r="O19" s="1231">
        <v>31.2</v>
      </c>
      <c r="P19" s="1232">
        <v>100</v>
      </c>
      <c r="Q19" s="945"/>
      <c r="R19" s="175"/>
      <c r="S19" s="175"/>
      <c r="T19" s="175"/>
      <c r="U19" s="175"/>
      <c r="V19" s="175"/>
      <c r="W19" s="1221"/>
      <c r="X19" s="205"/>
      <c r="Y19" s="193"/>
      <c r="Z19" s="1222"/>
      <c r="AA19" s="175"/>
      <c r="AB19" s="1223"/>
      <c r="AC19" s="175"/>
      <c r="AD19" s="175"/>
      <c r="AE19" s="175"/>
    </row>
    <row r="20" spans="2:31">
      <c r="B20" s="1485">
        <v>12</v>
      </c>
      <c r="C20" s="479" t="s">
        <v>211</v>
      </c>
      <c r="D20" s="281">
        <v>21.2</v>
      </c>
      <c r="E20" s="344">
        <v>0</v>
      </c>
      <c r="F20" s="1228">
        <f>'ОБЕД-ПОЛДНИК раскладка 12-18л. '!Q34</f>
        <v>43.75</v>
      </c>
      <c r="G20" s="1228">
        <v>0</v>
      </c>
      <c r="H20" s="1228">
        <v>0</v>
      </c>
      <c r="I20" s="1228">
        <f>'ОБЕД-ПОЛДНИК раскладка 12-18л. '!Q89</f>
        <v>73.5</v>
      </c>
      <c r="J20" s="1228">
        <v>0</v>
      </c>
      <c r="K20" s="1228">
        <f>'ОБЕД-ПОЛДНИК раскладка 12-18л. '!Q129</f>
        <v>52.15</v>
      </c>
      <c r="L20" s="1228">
        <f>'ОБЕД-ПОЛДНИК раскладка 12-18л. '!Q139</f>
        <v>42.6</v>
      </c>
      <c r="M20" s="1228">
        <v>0</v>
      </c>
      <c r="N20" s="1228">
        <v>0</v>
      </c>
      <c r="O20" s="1231">
        <v>21.2</v>
      </c>
      <c r="P20" s="1232">
        <v>100</v>
      </c>
      <c r="Q20" s="945"/>
      <c r="R20" s="175"/>
      <c r="S20" s="175"/>
      <c r="T20" s="175"/>
      <c r="U20" s="175"/>
      <c r="V20" s="175"/>
      <c r="W20" s="1221"/>
      <c r="X20" s="205"/>
      <c r="Y20" s="193"/>
      <c r="Z20" s="1222"/>
      <c r="AA20" s="175"/>
      <c r="AB20" s="1223"/>
      <c r="AC20" s="175"/>
      <c r="AD20" s="175"/>
      <c r="AE20" s="175"/>
    </row>
    <row r="21" spans="2:31" ht="12.75" customHeight="1">
      <c r="B21" s="1485">
        <v>13</v>
      </c>
      <c r="C21" s="479" t="s">
        <v>63</v>
      </c>
      <c r="D21" s="281">
        <v>30.8</v>
      </c>
      <c r="E21" s="344">
        <v>0</v>
      </c>
      <c r="F21" s="1228">
        <f>'ОБЕД-ПОЛДНИК раскладка 12-18л. '!Q35</f>
        <v>86</v>
      </c>
      <c r="G21" s="1228">
        <f>'ОБЕД-ПОЛДНИК раскладка 12-18л. '!Q48</f>
        <v>51.1</v>
      </c>
      <c r="H21" s="1228">
        <v>0</v>
      </c>
      <c r="I21" s="1228">
        <v>0</v>
      </c>
      <c r="J21" s="1228">
        <v>0</v>
      </c>
      <c r="K21" s="1228">
        <v>0</v>
      </c>
      <c r="L21" s="1228">
        <f>'ОБЕД-ПОЛДНИК раскладка 12-18л. '!Q140</f>
        <v>119.80000000000001</v>
      </c>
      <c r="M21" s="1228">
        <f>'ОБЕД-ПОЛДНИК раскладка 12-18л. '!Q154</f>
        <v>51.1</v>
      </c>
      <c r="N21" s="1228">
        <v>0</v>
      </c>
      <c r="O21" s="1231">
        <v>30.8</v>
      </c>
      <c r="P21" s="1232">
        <v>100</v>
      </c>
      <c r="Q21" s="945"/>
      <c r="R21" s="175"/>
      <c r="S21" s="175"/>
      <c r="T21" s="175"/>
      <c r="U21" s="175"/>
      <c r="V21" s="175"/>
      <c r="W21" s="1221"/>
      <c r="X21" s="205"/>
      <c r="Y21" s="193"/>
      <c r="Z21" s="1222"/>
      <c r="AA21" s="175"/>
      <c r="AB21" s="1223"/>
      <c r="AC21" s="175"/>
      <c r="AD21" s="175"/>
      <c r="AE21" s="175"/>
    </row>
    <row r="22" spans="2:31" ht="12.75" customHeight="1">
      <c r="B22" s="1485">
        <v>14</v>
      </c>
      <c r="C22" s="479" t="s">
        <v>212</v>
      </c>
      <c r="D22" s="281">
        <v>16</v>
      </c>
      <c r="E22" s="344">
        <f>'ОБЕД-ПОЛДНИК раскладка 12-18л. '!Q19</f>
        <v>105</v>
      </c>
      <c r="F22" s="1228">
        <f>'ОБЕД-ПОЛДНИК раскладка 12-18л. '!AE39</f>
        <v>0</v>
      </c>
      <c r="G22" s="1228">
        <v>0</v>
      </c>
      <c r="H22" s="1228">
        <v>0</v>
      </c>
      <c r="I22" s="1228">
        <v>0</v>
      </c>
      <c r="J22" s="1228">
        <f>'ОБЕД-ПОЛДНИК раскладка 12-18л. '!Q107</f>
        <v>55</v>
      </c>
      <c r="K22" s="1228">
        <v>0</v>
      </c>
      <c r="L22" s="1228">
        <v>0</v>
      </c>
      <c r="M22" s="1228">
        <v>0</v>
      </c>
      <c r="N22" s="1228">
        <v>0</v>
      </c>
      <c r="O22" s="1231">
        <v>16</v>
      </c>
      <c r="P22" s="1232">
        <v>100</v>
      </c>
      <c r="Q22" s="945"/>
      <c r="R22" s="175"/>
      <c r="S22" s="175"/>
      <c r="T22" s="175"/>
      <c r="U22" s="175"/>
      <c r="V22" s="175"/>
      <c r="W22" s="1221"/>
      <c r="X22" s="205"/>
      <c r="Y22" s="193"/>
      <c r="Z22" s="1222"/>
      <c r="AA22" s="175"/>
      <c r="AB22" s="1223"/>
      <c r="AC22" s="175"/>
      <c r="AD22" s="175"/>
      <c r="AE22" s="175"/>
    </row>
    <row r="23" spans="2:31" ht="13.5" customHeight="1">
      <c r="B23" s="1485">
        <v>15</v>
      </c>
      <c r="C23" s="479" t="s">
        <v>568</v>
      </c>
      <c r="D23" s="281">
        <v>140</v>
      </c>
      <c r="E23" s="344">
        <f>'ОБЕД-ПОЛДНИК раскладка 12-18л. '!Q20</f>
        <v>200</v>
      </c>
      <c r="F23" s="1228">
        <f>'ОБЕД-ПОЛДНИК раскладка 12-18л. '!Q36</f>
        <v>32.1</v>
      </c>
      <c r="G23" s="1228">
        <f>'ОБЕД-ПОЛДНИК раскладка 12-18л. '!Q49</f>
        <v>237.7</v>
      </c>
      <c r="H23" s="1228">
        <f>'ОБЕД-ПОЛДНИК раскладка 12-18л. '!Q73</f>
        <v>200</v>
      </c>
      <c r="I23" s="1228">
        <f>'ОБЕД-ПОЛДНИК раскладка 12-18л. '!Q90</f>
        <v>13.7</v>
      </c>
      <c r="J23" s="1228">
        <f>'ОБЕД-ПОЛДНИК раскладка 12-18л. '!Q108</f>
        <v>200</v>
      </c>
      <c r="K23" s="1228">
        <f>'ОБЕД-ПОЛДНИК раскладка 12-18л. '!Q130</f>
        <v>48</v>
      </c>
      <c r="L23" s="1228">
        <f>'ОБЕД-ПОЛДНИК раскладка 12-18л. '!Q141</f>
        <v>21.2</v>
      </c>
      <c r="M23" s="1228">
        <f>'ОБЕД-ПОЛДНИК раскладка 12-18л. '!Q155</f>
        <v>37.950000000000003</v>
      </c>
      <c r="N23" s="1228">
        <f>'ОБЕД-ПОЛДНИК раскладка 12-18л. '!Q167</f>
        <v>409.35</v>
      </c>
      <c r="O23" s="1231">
        <v>140</v>
      </c>
      <c r="P23" s="1232">
        <v>100</v>
      </c>
      <c r="Q23" s="945"/>
      <c r="R23" s="175"/>
      <c r="S23" s="175"/>
      <c r="T23" s="175"/>
      <c r="U23" s="175"/>
      <c r="V23" s="175"/>
      <c r="W23" s="1221"/>
      <c r="X23" s="205"/>
      <c r="Y23" s="193"/>
      <c r="Z23" s="1222"/>
      <c r="AA23" s="175"/>
      <c r="AB23" s="1224"/>
      <c r="AC23" s="175"/>
      <c r="AD23" s="175"/>
      <c r="AE23" s="175"/>
    </row>
    <row r="24" spans="2:31" ht="15" customHeight="1">
      <c r="B24" s="1485">
        <v>16</v>
      </c>
      <c r="C24" s="479" t="s">
        <v>569</v>
      </c>
      <c r="D24" s="281">
        <v>24</v>
      </c>
      <c r="E24" s="344">
        <v>0</v>
      </c>
      <c r="F24" s="1237">
        <v>0</v>
      </c>
      <c r="G24" s="1238">
        <f>'ОБЕД-ПОЛДНИК раскладка 12-18л. '!Q51</f>
        <v>178.06</v>
      </c>
      <c r="H24" s="1228">
        <v>0</v>
      </c>
      <c r="I24" s="1239">
        <f>'ОБЕД-ПОЛДНИК раскладка 12-18л. '!Q92</f>
        <v>61.94</v>
      </c>
      <c r="J24" s="1228">
        <v>0</v>
      </c>
      <c r="K24" s="1239">
        <v>0</v>
      </c>
      <c r="L24" s="1237">
        <v>0</v>
      </c>
      <c r="M24" s="1237">
        <v>0</v>
      </c>
      <c r="N24" s="1239">
        <v>0</v>
      </c>
      <c r="O24" s="1231">
        <v>24</v>
      </c>
      <c r="P24" s="1232">
        <v>100</v>
      </c>
      <c r="Q24" s="945"/>
      <c r="R24" s="175"/>
      <c r="S24" s="175"/>
      <c r="T24" s="175"/>
      <c r="U24" s="175"/>
      <c r="V24" s="175"/>
      <c r="W24" s="1221"/>
      <c r="X24" s="205"/>
      <c r="Y24" s="193"/>
      <c r="Z24" s="1222"/>
      <c r="AA24" s="175"/>
      <c r="AB24" s="1223"/>
      <c r="AC24" s="175"/>
      <c r="AD24" s="175"/>
      <c r="AE24" s="175"/>
    </row>
    <row r="25" spans="2:31" ht="13.5" customHeight="1">
      <c r="B25" s="1485">
        <v>17</v>
      </c>
      <c r="C25" s="479" t="s">
        <v>64</v>
      </c>
      <c r="D25" s="281">
        <v>6</v>
      </c>
      <c r="E25" s="344">
        <f>'ОБЕД-ПОЛДНИК раскладка 12-18л. '!U10</f>
        <v>20</v>
      </c>
      <c r="F25" s="1237">
        <v>0</v>
      </c>
      <c r="G25" s="1238">
        <v>0</v>
      </c>
      <c r="H25" s="1228">
        <f>'ОБЕД-ПОЛДНИК раскладка 12-18л. '!Q74</f>
        <v>20</v>
      </c>
      <c r="I25" s="1239">
        <v>0</v>
      </c>
      <c r="J25" s="1228">
        <v>0</v>
      </c>
      <c r="K25" s="1239">
        <f>'ОБЕД-ПОЛДНИК раскладка 12-18л. '!U121</f>
        <v>10</v>
      </c>
      <c r="L25" s="1237">
        <f>'ОБЕД-ПОЛДНИК раскладка 12-18л. '!Q142</f>
        <v>10</v>
      </c>
      <c r="M25" s="1237">
        <v>0</v>
      </c>
      <c r="N25" s="1239">
        <v>0</v>
      </c>
      <c r="O25" s="1231">
        <v>6</v>
      </c>
      <c r="P25" s="1232">
        <v>100</v>
      </c>
      <c r="Q25" s="945"/>
      <c r="R25" s="175"/>
      <c r="S25" s="175"/>
      <c r="T25" s="175"/>
      <c r="U25" s="175"/>
      <c r="V25" s="175"/>
      <c r="W25" s="1221"/>
      <c r="X25" s="205"/>
      <c r="Y25" s="193"/>
      <c r="Z25" s="1222"/>
      <c r="AA25" s="175"/>
      <c r="AB25" s="1223"/>
      <c r="AC25" s="175"/>
      <c r="AD25" s="175"/>
      <c r="AE25" s="175"/>
    </row>
    <row r="26" spans="2:31" ht="12.75" customHeight="1">
      <c r="B26" s="1485">
        <v>18</v>
      </c>
      <c r="C26" s="479" t="s">
        <v>570</v>
      </c>
      <c r="D26" s="281">
        <v>4</v>
      </c>
      <c r="E26" s="371">
        <f>'ОБЕД-ПОЛДНИК раскладка 12-18л. '!U11</f>
        <v>3.45</v>
      </c>
      <c r="F26" s="1237">
        <f>'ОБЕД-ПОЛДНИК раскладка 12-18л. '!Q37</f>
        <v>1.8</v>
      </c>
      <c r="G26" s="1238">
        <f>'ОБЕД-ПОЛДНИК раскладка 12-18л. '!Q52</f>
        <v>7.6</v>
      </c>
      <c r="H26" s="1228">
        <v>0</v>
      </c>
      <c r="I26" s="1240">
        <f>'ОБЕД-ПОЛДНИК раскладка 12-18л. '!Q93</f>
        <v>5</v>
      </c>
      <c r="J26" s="1228">
        <f>'ОБЕД-ПОЛДНИК раскладка 12-18л. '!Q109</f>
        <v>10</v>
      </c>
      <c r="K26" s="1240">
        <f>'ОБЕД-ПОЛДНИК раскладка 12-18л. '!U122</f>
        <v>2.15</v>
      </c>
      <c r="L26" s="1241">
        <v>0</v>
      </c>
      <c r="M26" s="1241">
        <f>'ОБЕД-ПОЛДНИК раскладка 12-18л. '!Q156</f>
        <v>10</v>
      </c>
      <c r="N26" s="1239">
        <v>0</v>
      </c>
      <c r="O26" s="1231">
        <v>4</v>
      </c>
      <c r="P26" s="1232">
        <v>100</v>
      </c>
      <c r="Q26" s="945"/>
      <c r="R26" s="175"/>
      <c r="S26" s="175"/>
      <c r="T26" s="175"/>
      <c r="U26" s="175"/>
      <c r="V26" s="175"/>
      <c r="W26" s="1221"/>
      <c r="X26" s="205"/>
      <c r="Y26" s="193"/>
      <c r="Z26" s="1222"/>
      <c r="AA26" s="175"/>
      <c r="AB26" s="1223"/>
      <c r="AC26" s="175"/>
      <c r="AD26" s="175"/>
      <c r="AE26" s="175"/>
    </row>
    <row r="27" spans="2:31">
      <c r="B27" s="1485">
        <v>19</v>
      </c>
      <c r="C27" s="479" t="s">
        <v>65</v>
      </c>
      <c r="D27" s="281">
        <v>14</v>
      </c>
      <c r="E27" s="344">
        <f>'ОБЕД-ПОЛДНИК раскладка 12-18л. '!U12</f>
        <v>21.03</v>
      </c>
      <c r="F27" s="1241">
        <f>'ОБЕД-ПОЛДНИК раскладка 12-18л. '!U26</f>
        <v>12.4</v>
      </c>
      <c r="G27" s="1238">
        <f>'ОБЕД-ПОЛДНИК раскладка 12-18л. '!Q53</f>
        <v>12.6</v>
      </c>
      <c r="H27" s="1228">
        <f>'ОБЕД-ПОЛДНИК раскладка 12-18л. '!Q75</f>
        <v>16</v>
      </c>
      <c r="I27" s="1239">
        <f>'ОБЕД-ПОЛДНИК раскладка 12-18л. '!U81</f>
        <v>16</v>
      </c>
      <c r="J27" s="1228">
        <f>'ОБЕД-ПОЛДНИК раскладка 12-18л. '!Q110</f>
        <v>9</v>
      </c>
      <c r="K27" s="1239">
        <f>'ОБЕД-ПОЛДНИК раскладка 12-18л. '!U123</f>
        <v>24.66</v>
      </c>
      <c r="L27" s="1241">
        <f>'ОБЕД-ПОЛДНИК раскладка 12-18л. '!Q143</f>
        <v>7</v>
      </c>
      <c r="M27" s="1241">
        <f>'ОБЕД-ПОЛДНИК раскладка 12-18л. '!U147</f>
        <v>6.31</v>
      </c>
      <c r="N27" s="1239">
        <f>'ОБЕД-ПОЛДНИК раскладка 12-18л. '!U160</f>
        <v>15</v>
      </c>
      <c r="O27" s="1231">
        <v>14</v>
      </c>
      <c r="P27" s="1232">
        <v>100</v>
      </c>
      <c r="Q27" s="945"/>
      <c r="R27" s="175"/>
      <c r="S27" s="175"/>
      <c r="T27" s="175"/>
      <c r="U27" s="175"/>
      <c r="V27" s="175"/>
      <c r="W27" s="1221"/>
      <c r="X27" s="205"/>
      <c r="Y27" s="193"/>
      <c r="Z27" s="1222"/>
      <c r="AA27" s="175"/>
      <c r="AB27" s="1223"/>
      <c r="AC27" s="175"/>
      <c r="AD27" s="175"/>
      <c r="AE27" s="175"/>
    </row>
    <row r="28" spans="2:31">
      <c r="B28" s="1485">
        <v>20</v>
      </c>
      <c r="C28" s="479" t="s">
        <v>66</v>
      </c>
      <c r="D28" s="281">
        <v>7.2</v>
      </c>
      <c r="E28" s="344">
        <f>'ОБЕД-ПОЛДНИК раскладка 12-18л. '!U13</f>
        <v>5.67</v>
      </c>
      <c r="F28" s="1237">
        <f>'ОБЕД-ПОЛДНИК раскладка 12-18л. '!U27</f>
        <v>12.2</v>
      </c>
      <c r="G28" s="1238">
        <f>'ОБЕД-ПОЛДНИК раскладка 12-18л. '!Q54</f>
        <v>3</v>
      </c>
      <c r="H28" s="1228">
        <f>'ОБЕД-ПОЛДНИК раскладка 12-18л. '!Q76</f>
        <v>4</v>
      </c>
      <c r="I28" s="1239">
        <f>'ОБЕД-ПОЛДНИК раскладка 12-18л. '!U82</f>
        <v>15.7</v>
      </c>
      <c r="J28" s="1639">
        <f>'ОБЕД-ПОЛДНИК раскладка 12-18л. '!Q111</f>
        <v>8.5</v>
      </c>
      <c r="K28" s="1239">
        <f>'ОБЕД-ПОЛДНИК раскладка 12-18л. '!U124</f>
        <v>8.6999999999999993</v>
      </c>
      <c r="L28" s="1241">
        <v>0</v>
      </c>
      <c r="M28" s="1237">
        <f>'ОБЕД-ПОЛДНИК раскладка 12-18л. '!U148</f>
        <v>10.030000000000001</v>
      </c>
      <c r="N28" s="1239">
        <f>'ОБЕД-ПОЛДНИК раскладка 12-18л. '!U161</f>
        <v>4.2</v>
      </c>
      <c r="O28" s="1231">
        <v>7.2</v>
      </c>
      <c r="P28" s="1232">
        <v>100</v>
      </c>
      <c r="Q28" s="945"/>
      <c r="R28" s="175"/>
      <c r="S28" s="175"/>
      <c r="T28" s="175"/>
      <c r="U28" s="175"/>
      <c r="V28" s="175"/>
      <c r="W28" s="1221"/>
      <c r="X28" s="205"/>
      <c r="Y28" s="193"/>
      <c r="Z28" s="1222"/>
      <c r="AA28" s="175"/>
      <c r="AB28" s="1223"/>
      <c r="AC28" s="175"/>
      <c r="AD28" s="175"/>
      <c r="AE28" s="175"/>
    </row>
    <row r="29" spans="2:31">
      <c r="B29" s="1485">
        <v>21</v>
      </c>
      <c r="C29" s="479" t="s">
        <v>571</v>
      </c>
      <c r="D29" s="281">
        <v>16</v>
      </c>
      <c r="E29" s="344">
        <f>'ОБЕД-ПОЛДНИК раскладка 12-18л. '!U14</f>
        <v>3.2</v>
      </c>
      <c r="F29" s="1241">
        <f>'ОБЕД-ПОЛДНИК раскладка 12-18л. '!U28</f>
        <v>6.9</v>
      </c>
      <c r="G29" s="1238">
        <f>'ОБЕД-ПОЛДНИК раскладка 12-18л. '!U42</f>
        <v>7.6</v>
      </c>
      <c r="H29" s="1228">
        <v>0</v>
      </c>
      <c r="I29" s="1239">
        <f>'ОБЕД-ПОЛДНИК раскладка 12-18л. '!U83</f>
        <v>8</v>
      </c>
      <c r="J29" s="1228">
        <f>'ОБЕД-ПОЛДНИК раскладка 12-18л. '!Q112</f>
        <v>24</v>
      </c>
      <c r="K29" s="1239">
        <v>0</v>
      </c>
      <c r="L29" s="1242">
        <f>'ОБЕД-ПОЛДНИК раскладка 12-18л. '!Q144</f>
        <v>103</v>
      </c>
      <c r="M29" s="1242">
        <f>'ОБЕД-ПОЛДНИК раскладка 12-18л. '!U149</f>
        <v>5.5</v>
      </c>
      <c r="N29" s="1243">
        <f>'ОБЕД-ПОЛДНИК раскладка 12-18л. '!U162</f>
        <v>1.8</v>
      </c>
      <c r="O29" s="1231">
        <v>16</v>
      </c>
      <c r="P29" s="1232">
        <v>100</v>
      </c>
      <c r="Q29" s="945"/>
      <c r="R29" s="175"/>
      <c r="S29" s="175"/>
      <c r="T29" s="175"/>
      <c r="U29" s="175"/>
      <c r="V29" s="175"/>
      <c r="W29" s="1221"/>
      <c r="X29" s="205"/>
      <c r="Y29" s="193"/>
      <c r="Z29" s="1222"/>
      <c r="AA29" s="175"/>
      <c r="AB29" s="1223"/>
      <c r="AC29" s="175"/>
      <c r="AD29" s="175"/>
      <c r="AE29" s="175"/>
    </row>
    <row r="30" spans="2:31" ht="14.25" customHeight="1">
      <c r="B30" s="1485">
        <v>22</v>
      </c>
      <c r="C30" s="479" t="s">
        <v>67</v>
      </c>
      <c r="D30" s="281">
        <v>14</v>
      </c>
      <c r="E30" s="344">
        <f>'ОБЕД-ПОЛДНИК раскладка 12-18л. '!U15</f>
        <v>7</v>
      </c>
      <c r="F30" s="1241">
        <f>'ОБЕД-ПОЛДНИК раскладка 12-18л. '!U29</f>
        <v>10</v>
      </c>
      <c r="G30" s="1233">
        <f>'ОБЕД-ПОЛДНИК раскладка 12-18л. '!U43</f>
        <v>27</v>
      </c>
      <c r="H30" s="1228">
        <f>'ОБЕД-ПОЛДНИК раскладка 12-18л. '!U65</f>
        <v>15</v>
      </c>
      <c r="I30" s="1239">
        <f>'ОБЕД-ПОЛДНИК раскладка 12-18л. '!U84</f>
        <v>10.72</v>
      </c>
      <c r="J30" s="1228">
        <f>'ОБЕД-ПОЛДНИК раскладка 12-18л. '!U100</f>
        <v>10.199999999999999</v>
      </c>
      <c r="K30" s="1237">
        <f>'ОБЕД-ПОЛДНИК раскладка 12-18л. '!U125</f>
        <v>10.88</v>
      </c>
      <c r="L30" s="1240">
        <f>'ОБЕД-ПОЛДНИК раскладка 12-18л. '!U133</f>
        <v>9</v>
      </c>
      <c r="M30" s="1247">
        <f>'ОБЕД-ПОЛДНИК раскладка 12-18л. '!U150</f>
        <v>19</v>
      </c>
      <c r="N30" s="1242">
        <f>'ОБЕД-ПОЛДНИК раскладка 12-18л. '!U163</f>
        <v>21.2</v>
      </c>
      <c r="O30" s="1231">
        <v>14</v>
      </c>
      <c r="P30" s="1232">
        <v>100</v>
      </c>
      <c r="Q30" s="945"/>
      <c r="R30" s="175"/>
      <c r="S30" s="175"/>
      <c r="T30" s="175"/>
      <c r="U30" s="175"/>
      <c r="V30" s="175"/>
      <c r="W30" s="1221"/>
      <c r="X30" s="205"/>
      <c r="Y30" s="193"/>
      <c r="Z30" s="1222"/>
      <c r="AA30" s="175"/>
      <c r="AB30" s="1223"/>
      <c r="AC30" s="175"/>
      <c r="AD30" s="175"/>
      <c r="AE30" s="175"/>
    </row>
    <row r="31" spans="2:31" ht="15" customHeight="1">
      <c r="B31" s="1485">
        <v>23</v>
      </c>
      <c r="C31" s="479" t="s">
        <v>68</v>
      </c>
      <c r="D31" s="281">
        <v>6</v>
      </c>
      <c r="E31" s="344">
        <v>0</v>
      </c>
      <c r="F31" s="1237">
        <v>0</v>
      </c>
      <c r="G31" s="1238">
        <f>'ОБЕД-ПОЛДНИК раскладка 12-18л. '!U44</f>
        <v>20</v>
      </c>
      <c r="H31" s="1228">
        <v>0</v>
      </c>
      <c r="I31" s="1239">
        <v>0</v>
      </c>
      <c r="J31" s="1228">
        <v>0</v>
      </c>
      <c r="K31" s="1239">
        <v>0</v>
      </c>
      <c r="L31" s="1237">
        <f>'ОБЕД-ПОЛДНИК раскладка 12-18л. '!U134</f>
        <v>40</v>
      </c>
      <c r="M31" s="1237">
        <v>0</v>
      </c>
      <c r="N31" s="1239">
        <v>0</v>
      </c>
      <c r="O31" s="1231">
        <v>6</v>
      </c>
      <c r="P31" s="1232">
        <v>100</v>
      </c>
      <c r="Q31" s="945"/>
      <c r="R31" s="175"/>
      <c r="S31" s="175"/>
      <c r="T31" s="175"/>
      <c r="U31" s="175"/>
      <c r="V31" s="175"/>
      <c r="W31" s="1221"/>
      <c r="X31" s="205"/>
      <c r="Y31" s="193"/>
      <c r="Z31" s="1222"/>
      <c r="AA31" s="175"/>
      <c r="AB31" s="1223"/>
      <c r="AC31" s="175"/>
      <c r="AD31" s="175"/>
      <c r="AE31" s="175"/>
    </row>
    <row r="32" spans="2:31" ht="12.75" customHeight="1">
      <c r="B32" s="1485">
        <v>24</v>
      </c>
      <c r="C32" s="479" t="s">
        <v>69</v>
      </c>
      <c r="D32" s="281">
        <v>0.8</v>
      </c>
      <c r="E32" s="344">
        <v>0</v>
      </c>
      <c r="F32" s="1242">
        <f>'ОБЕД-ПОЛДНИК раскладка 12-18л. '!U30</f>
        <v>1.1000000000000001</v>
      </c>
      <c r="G32" s="1238">
        <f>'ОБЕД-ПОЛДНИК раскладка 12-18л. '!U45</f>
        <v>1.1000000000000001</v>
      </c>
      <c r="H32" s="1228">
        <v>0</v>
      </c>
      <c r="I32" s="1239">
        <f>'ОБЕД-ПОЛДНИК раскладка 12-18л. '!U85</f>
        <v>1.1000000000000001</v>
      </c>
      <c r="J32" s="1228">
        <v>0</v>
      </c>
      <c r="K32" s="1239">
        <f>'ОБЕД-ПОЛДНИК раскладка 12-18л. '!U126</f>
        <v>1.1000000000000001</v>
      </c>
      <c r="L32" s="1242">
        <f>'ОБЕД-ПОЛДНИК раскладка 12-18л. '!U135</f>
        <v>1.1000000000000001</v>
      </c>
      <c r="M32" s="1242">
        <f>'ОБЕД-ПОЛДНИК раскладка 12-18л. '!U151</f>
        <v>1.1000000000000001</v>
      </c>
      <c r="N32" s="1239">
        <f>'ОБЕД-ПОЛДНИК раскладка 12-18л. '!U164</f>
        <v>1.4</v>
      </c>
      <c r="O32" s="1231">
        <v>0.8</v>
      </c>
      <c r="P32" s="1232">
        <v>100</v>
      </c>
      <c r="Q32" s="945"/>
      <c r="R32" s="175"/>
      <c r="S32" s="175"/>
      <c r="T32" s="175"/>
      <c r="U32" s="175"/>
      <c r="V32" s="175"/>
      <c r="W32" s="1221"/>
      <c r="X32" s="205"/>
      <c r="Y32" s="193"/>
      <c r="Z32" s="1222"/>
      <c r="AA32" s="175"/>
      <c r="AB32" s="1223"/>
      <c r="AC32" s="175"/>
      <c r="AD32" s="175"/>
      <c r="AE32" s="175"/>
    </row>
    <row r="33" spans="2:31">
      <c r="B33" s="1485">
        <v>25</v>
      </c>
      <c r="C33" s="479" t="s">
        <v>572</v>
      </c>
      <c r="D33" s="281">
        <v>0.48</v>
      </c>
      <c r="E33" s="344">
        <v>0</v>
      </c>
      <c r="F33" s="1237">
        <v>0</v>
      </c>
      <c r="G33" s="1238">
        <v>0</v>
      </c>
      <c r="H33" s="1228">
        <f>'ОБЕД-ПОЛДНИК раскладка 12-18л. '!U66</f>
        <v>2.4</v>
      </c>
      <c r="I33" s="1239">
        <v>0</v>
      </c>
      <c r="J33" s="1228">
        <v>0</v>
      </c>
      <c r="K33" s="1239">
        <v>0</v>
      </c>
      <c r="L33" s="1237">
        <v>0</v>
      </c>
      <c r="M33" s="1242">
        <v>0</v>
      </c>
      <c r="N33" s="1239">
        <f>'ОБЕД-ПОЛДНИК раскладка 12-18л. '!U165</f>
        <v>2.4</v>
      </c>
      <c r="O33" s="1231">
        <v>0.48</v>
      </c>
      <c r="P33" s="1232">
        <v>100</v>
      </c>
      <c r="Q33" s="945"/>
      <c r="R33" s="175"/>
      <c r="S33" s="175"/>
      <c r="T33" s="175"/>
      <c r="U33" s="175"/>
      <c r="V33" s="175"/>
      <c r="W33" s="1221"/>
      <c r="X33" s="205"/>
      <c r="Y33" s="193"/>
      <c r="Z33" s="1222"/>
      <c r="AA33" s="175"/>
      <c r="AB33" s="1223"/>
      <c r="AC33" s="175"/>
      <c r="AD33" s="175"/>
      <c r="AE33" s="175"/>
    </row>
    <row r="34" spans="2:31" ht="13.5" customHeight="1">
      <c r="B34" s="1485">
        <v>26</v>
      </c>
      <c r="C34" s="479" t="s">
        <v>213</v>
      </c>
      <c r="D34" s="281">
        <v>0.8</v>
      </c>
      <c r="E34" s="344">
        <f>'ОБЕД-ПОЛДНИК раскладка 12-18л. '!U16</f>
        <v>4</v>
      </c>
      <c r="F34" s="1242">
        <f>'ОБЕД-ПОЛДНИК раскладка 12-18л. '!AG37</f>
        <v>0</v>
      </c>
      <c r="G34" s="1238">
        <f>'ОБЕД-ПОЛДНИК раскладка 12-18л. '!U46</f>
        <v>4</v>
      </c>
      <c r="H34" s="1228">
        <v>0</v>
      </c>
      <c r="I34" s="1239">
        <v>0</v>
      </c>
      <c r="J34" s="1228">
        <v>0</v>
      </c>
      <c r="K34" s="1239">
        <v>0</v>
      </c>
      <c r="L34" s="1237">
        <v>0</v>
      </c>
      <c r="M34" s="1237">
        <v>0</v>
      </c>
      <c r="N34" s="1239">
        <v>0</v>
      </c>
      <c r="O34" s="1231">
        <v>0.8</v>
      </c>
      <c r="P34" s="1232">
        <v>100</v>
      </c>
      <c r="Q34" s="945"/>
      <c r="R34" s="175"/>
      <c r="S34" s="175"/>
      <c r="T34" s="175"/>
      <c r="U34" s="175"/>
      <c r="V34" s="175"/>
      <c r="W34" s="1221"/>
      <c r="X34" s="205"/>
      <c r="Y34" s="193"/>
      <c r="Z34" s="1222"/>
      <c r="AA34" s="175"/>
      <c r="AB34" s="1223"/>
      <c r="AC34" s="175"/>
      <c r="AD34" s="175"/>
      <c r="AE34" s="175"/>
    </row>
    <row r="35" spans="2:31" ht="12.75" customHeight="1">
      <c r="B35" s="1485">
        <v>27</v>
      </c>
      <c r="C35" s="479" t="s">
        <v>70</v>
      </c>
      <c r="D35" s="281">
        <v>0.12</v>
      </c>
      <c r="E35" s="344">
        <f>'ОБЕД-ПОЛДНИК раскладка 12-18л. '!AJ17</f>
        <v>0</v>
      </c>
      <c r="F35" s="1241">
        <f>'ОБЕД-ПОЛДНИК раскладка 12-18л. '!AG38</f>
        <v>0</v>
      </c>
      <c r="G35" s="1238">
        <v>0</v>
      </c>
      <c r="H35" s="1228">
        <v>0</v>
      </c>
      <c r="I35" s="1239">
        <v>0</v>
      </c>
      <c r="J35" s="1228">
        <v>0</v>
      </c>
      <c r="K35" s="1239">
        <f>'ОБЕД-ПОЛДНИК раскладка 12-18л. '!U127</f>
        <v>1.2</v>
      </c>
      <c r="L35" s="1237">
        <v>0</v>
      </c>
      <c r="M35" s="1237">
        <v>0</v>
      </c>
      <c r="N35" s="1239">
        <v>0</v>
      </c>
      <c r="O35" s="1231">
        <v>0.12</v>
      </c>
      <c r="P35" s="1232">
        <v>100</v>
      </c>
      <c r="Q35" s="945"/>
      <c r="R35" s="175"/>
      <c r="S35" s="175"/>
      <c r="T35" s="175"/>
      <c r="U35" s="175"/>
      <c r="V35" s="175"/>
      <c r="W35" s="1221"/>
      <c r="X35" s="205"/>
      <c r="Y35" s="193"/>
      <c r="Z35" s="1222"/>
      <c r="AA35" s="175"/>
      <c r="AB35" s="1223"/>
      <c r="AC35" s="175"/>
      <c r="AD35" s="175"/>
      <c r="AE35" s="175"/>
    </row>
    <row r="36" spans="2:31" ht="14.25" customHeight="1">
      <c r="B36" s="1485">
        <v>28</v>
      </c>
      <c r="C36" s="1646" t="s">
        <v>573</v>
      </c>
      <c r="D36" s="281">
        <v>2</v>
      </c>
      <c r="E36" s="344">
        <f>'ОБЕД-ПОЛДНИК раскладка 12-18л. '!U17</f>
        <v>2.1799999999999997</v>
      </c>
      <c r="F36" s="1242">
        <f>'ОБЕД-ПОЛДНИК раскладка 12-18л. '!U31</f>
        <v>3.06</v>
      </c>
      <c r="G36" s="1238">
        <f>'ОБЕД-ПОЛДНИК раскладка 12-18л. '!U47</f>
        <v>1.2</v>
      </c>
      <c r="H36" s="1228">
        <f>'ОБЕД-ПОЛДНИК раскладка 12-18л. '!U67</f>
        <v>1.5</v>
      </c>
      <c r="I36" s="1239">
        <f>'ОБЕД-ПОЛДНИК раскладка 12-18л. '!U86</f>
        <v>2.11</v>
      </c>
      <c r="J36" s="1228">
        <f>'ОБЕД-ПОЛДНИК раскладка 12-18л. '!U101</f>
        <v>2.5</v>
      </c>
      <c r="K36" s="1239">
        <f>'ОБЕД-ПОЛДНИК раскладка 12-18л. '!U128</f>
        <v>1.59</v>
      </c>
      <c r="L36" s="1241">
        <f>'ОБЕД-ПОЛДНИК раскладка 12-18л. '!U136</f>
        <v>1.6</v>
      </c>
      <c r="M36" s="1241">
        <f>'ОБЕД-ПОЛДНИК раскладка 12-18л. '!U152</f>
        <v>2.06</v>
      </c>
      <c r="N36" s="1239">
        <f>'ОБЕД-ПОЛДНИК раскладка 12-18л. '!U166</f>
        <v>2.2000000000000002</v>
      </c>
      <c r="O36" s="1231">
        <v>2</v>
      </c>
      <c r="P36" s="1232">
        <v>100</v>
      </c>
      <c r="Q36" s="945"/>
      <c r="R36" s="175"/>
      <c r="S36" s="175"/>
      <c r="T36" s="175"/>
      <c r="U36" s="175"/>
      <c r="V36" s="175"/>
      <c r="W36" s="1221"/>
      <c r="X36" s="205"/>
      <c r="Y36" s="193"/>
      <c r="Z36" s="1222"/>
      <c r="AA36" s="175"/>
      <c r="AB36" s="1225"/>
      <c r="AC36" s="175"/>
      <c r="AD36" s="175"/>
      <c r="AE36" s="175"/>
    </row>
    <row r="37" spans="2:31" ht="12.75" customHeight="1">
      <c r="B37" s="1485">
        <v>29</v>
      </c>
      <c r="C37" s="479" t="s">
        <v>214</v>
      </c>
      <c r="D37" s="281">
        <v>1.6</v>
      </c>
      <c r="E37" s="344">
        <f>'ОБЕД-ПОЛДНИК раскладка 12-18л. '!U18</f>
        <v>3</v>
      </c>
      <c r="F37" s="1237">
        <v>0</v>
      </c>
      <c r="G37" s="1238">
        <v>0</v>
      </c>
      <c r="H37" s="1244">
        <f>'ОБЕД-ПОЛДНИК раскладка 12-18л. '!U68</f>
        <v>10</v>
      </c>
      <c r="I37" s="1239">
        <v>0</v>
      </c>
      <c r="J37" s="1228">
        <f>'ОБЕД-ПОЛДНИК раскладка 12-18л. '!U102</f>
        <v>3</v>
      </c>
      <c r="K37" s="1239">
        <v>0</v>
      </c>
      <c r="L37" s="1237">
        <v>0</v>
      </c>
      <c r="M37" s="1237">
        <v>0</v>
      </c>
      <c r="N37" s="1239">
        <v>0</v>
      </c>
      <c r="O37" s="1231">
        <v>1.6</v>
      </c>
      <c r="P37" s="1232">
        <v>100</v>
      </c>
      <c r="Q37" s="945"/>
      <c r="R37" s="175"/>
      <c r="S37" s="175"/>
      <c r="T37" s="175"/>
      <c r="U37" s="175"/>
      <c r="V37" s="175"/>
      <c r="W37" s="1221"/>
      <c r="X37" s="205"/>
      <c r="Y37" s="193"/>
      <c r="Z37" s="1222"/>
      <c r="AA37" s="175"/>
      <c r="AB37" s="1223"/>
      <c r="AC37" s="175"/>
      <c r="AD37" s="175"/>
      <c r="AE37" s="175"/>
    </row>
    <row r="38" spans="2:31" ht="13.5" customHeight="1">
      <c r="B38" s="1485">
        <v>30</v>
      </c>
      <c r="C38" s="479" t="s">
        <v>215</v>
      </c>
      <c r="D38" s="281">
        <v>0.8</v>
      </c>
      <c r="E38" s="344">
        <f>'ОБЕД-ПОЛДНИК раскладка 12-18л. '!U19</f>
        <v>1.03E-2</v>
      </c>
      <c r="F38" s="1240">
        <f>'ОБЕД-ПОЛДНИК раскладка 12-18л. '!U32</f>
        <v>0.03</v>
      </c>
      <c r="G38" s="1244">
        <f>'ОБЕД-ПОЛДНИК раскладка 12-18л. '!U48</f>
        <v>0.01</v>
      </c>
      <c r="H38" s="1228">
        <f>'ОБЕД-ПОЛДНИК раскладка 12-18л. '!U69</f>
        <v>1.78E-2</v>
      </c>
      <c r="I38" s="1239">
        <f>'ОБЕД-ПОЛДНИК раскладка 12-18л. '!U87</f>
        <v>1.04E-2</v>
      </c>
      <c r="J38" s="1228">
        <f>'ОБЕД-ПОЛДНИК раскладка 12-18л. '!U103</f>
        <v>0.01</v>
      </c>
      <c r="K38" s="1239">
        <f>'ОБЕД-ПОЛДНИК раскладка 12-18л. '!U129</f>
        <v>1.21E-2</v>
      </c>
      <c r="L38" s="1245">
        <f>'ОБЕД-ПОЛДНИК раскладка 12-18л. '!U137</f>
        <v>8.0000000000000002E-3</v>
      </c>
      <c r="M38" s="1240">
        <f>'ОБЕД-ПОЛДНИК раскладка 12-18л. '!U153</f>
        <v>1.0800000000000001E-2</v>
      </c>
      <c r="N38" s="1239">
        <f>'ОБЕД-ПОЛДНИК раскладка 12-18л. '!U167</f>
        <v>0.01</v>
      </c>
      <c r="O38" s="1231">
        <v>1.29E-2</v>
      </c>
      <c r="P38" s="1232" t="s">
        <v>561</v>
      </c>
      <c r="Q38" s="945"/>
      <c r="R38" s="175"/>
      <c r="S38" s="175"/>
      <c r="T38" s="175"/>
      <c r="U38" s="175"/>
      <c r="V38" s="175"/>
      <c r="W38" s="1221"/>
      <c r="X38" s="205"/>
      <c r="Y38" s="193"/>
      <c r="Z38" s="1222"/>
      <c r="AA38" s="175"/>
      <c r="AB38" s="1223"/>
      <c r="AC38" s="175"/>
      <c r="AD38" s="175"/>
      <c r="AE38" s="175"/>
    </row>
    <row r="39" spans="2:31" ht="12.75" customHeight="1">
      <c r="B39" s="1485">
        <v>31</v>
      </c>
      <c r="C39" s="479" t="s">
        <v>72</v>
      </c>
      <c r="D39" s="281">
        <v>36</v>
      </c>
      <c r="E39" s="1246">
        <f>'ОБЕД-ПОЛДНИК меню  12-18л.  '!E81</f>
        <v>35.256999999999998</v>
      </c>
      <c r="F39" s="1243">
        <f>'ОБЕД-ПОЛДНИК меню  12-18л.  '!E103</f>
        <v>37.196999999999996</v>
      </c>
      <c r="G39" s="1243">
        <f>'ОБЕД-ПОЛДНИК меню  12-18л.  '!E131</f>
        <v>47.76100000000001</v>
      </c>
      <c r="H39" s="1243">
        <f>'ОБЕД-ПОЛДНИК меню  12-18л.  '!E154</f>
        <v>35.53</v>
      </c>
      <c r="I39" s="1243">
        <f>'ОБЕД-ПОЛДНИК меню  12-18л.  '!E186</f>
        <v>33.226999999999997</v>
      </c>
      <c r="J39" s="1243">
        <f>'ОБЕД-ПОЛДНИК меню  12-18л.  '!E209</f>
        <v>37.571300000000001</v>
      </c>
      <c r="K39" s="1247">
        <f>'ОБЕД-ПОЛДНИК меню  12-18л.  '!E238</f>
        <v>30.233999999999995</v>
      </c>
      <c r="L39" s="1243">
        <f>'ОБЕД-ПОЛДНИК меню  12-18л.  '!E262</f>
        <v>34.313999999999993</v>
      </c>
      <c r="M39" s="1243">
        <f>'ОБЕД-ПОЛДНИК меню  12-18л.  '!E291</f>
        <v>38.425999999999995</v>
      </c>
      <c r="N39" s="1243">
        <f>'ОБЕД-ПОЛДНИК меню  12-18л.  '!E310</f>
        <v>30.481000000000002</v>
      </c>
      <c r="O39" s="1248">
        <v>36</v>
      </c>
      <c r="P39" s="1232">
        <v>100</v>
      </c>
      <c r="Q39" s="945"/>
      <c r="R39" s="175"/>
      <c r="S39" s="175"/>
      <c r="T39" s="175"/>
      <c r="U39" s="175"/>
      <c r="V39" s="175"/>
      <c r="W39" s="1221"/>
      <c r="X39" s="205"/>
      <c r="Y39" s="193"/>
      <c r="Z39" s="1222"/>
      <c r="AA39" s="175"/>
      <c r="AB39" s="1223"/>
      <c r="AC39" s="175"/>
      <c r="AD39" s="175"/>
      <c r="AE39" s="175"/>
    </row>
    <row r="40" spans="2:31" ht="12.75" customHeight="1">
      <c r="B40" s="1485">
        <v>32</v>
      </c>
      <c r="C40" s="479" t="s">
        <v>73</v>
      </c>
      <c r="D40" s="281">
        <v>36.799999999999997</v>
      </c>
      <c r="E40" s="1249">
        <f>'ОБЕД-ПОЛДНИК меню  12-18л.  '!F81</f>
        <v>41.483999999999995</v>
      </c>
      <c r="F40" s="1243">
        <f>'ОБЕД-ПОЛДНИК меню  12-18л.  '!F103</f>
        <v>34.164000000000001</v>
      </c>
      <c r="G40" s="1243">
        <f>'ОБЕД-ПОЛДНИК меню  12-18л.  '!F131</f>
        <v>45.831000000000003</v>
      </c>
      <c r="H40" s="1243">
        <f>'ОБЕД-ПОЛДНИК меню  12-18л.  '!F154</f>
        <v>38.047000000000004</v>
      </c>
      <c r="I40" s="1243">
        <f>'ОБЕД-ПОЛДНИК меню  12-18л.  '!F186</f>
        <v>31.67</v>
      </c>
      <c r="J40" s="1243">
        <f>'ОБЕД-ПОЛДНИК меню  12-18л.  '!F209</f>
        <v>46.835999999999999</v>
      </c>
      <c r="K40" s="1243">
        <f>'ОБЕД-ПОЛДНИК меню  12-18л.  '!F238</f>
        <v>37.225000000000001</v>
      </c>
      <c r="L40" s="1243">
        <f>'ОБЕД-ПОЛДНИК меню  12-18л.  '!F262</f>
        <v>23.737000000000005</v>
      </c>
      <c r="M40" s="1243">
        <f>'ОБЕД-ПОЛДНИК меню  12-18л.  '!F291</f>
        <v>40.172000000000004</v>
      </c>
      <c r="N40" s="1243">
        <f>'ОБЕД-ПОЛДНИК меню  12-18л.  '!F310</f>
        <v>28.831000000000003</v>
      </c>
      <c r="O40" s="1248">
        <v>36.799999999999997</v>
      </c>
      <c r="P40" s="1232">
        <v>100</v>
      </c>
      <c r="Q40" s="945"/>
      <c r="R40" s="175"/>
      <c r="S40" s="175"/>
      <c r="T40" s="175"/>
      <c r="U40" s="175"/>
      <c r="V40" s="175"/>
      <c r="W40" s="1221"/>
      <c r="X40" s="205"/>
      <c r="Y40" s="193"/>
      <c r="Z40" s="1222"/>
      <c r="AA40" s="175"/>
      <c r="AB40" s="1223"/>
      <c r="AC40" s="175"/>
      <c r="AD40" s="175"/>
      <c r="AE40" s="175"/>
    </row>
    <row r="41" spans="2:31" ht="13.5" customHeight="1">
      <c r="B41" s="1485">
        <v>33</v>
      </c>
      <c r="C41" s="479" t="s">
        <v>74</v>
      </c>
      <c r="D41" s="281">
        <v>153.19999999999999</v>
      </c>
      <c r="E41" s="1250">
        <f>'ОБЕД-ПОЛДНИК меню  12-18л.  '!G81</f>
        <v>158.93799999999999</v>
      </c>
      <c r="F41" s="1243">
        <f>'ОБЕД-ПОЛДНИК меню  12-18л.  '!G103</f>
        <v>139.256</v>
      </c>
      <c r="G41" s="1243">
        <f>'ОБЕД-ПОЛДНИК меню  12-18л.  '!G131</f>
        <v>168.33699999999999</v>
      </c>
      <c r="H41" s="1243">
        <f>'ОБЕД-ПОЛДНИК меню  12-18л.  '!G154</f>
        <v>167.27600000000001</v>
      </c>
      <c r="I41" s="1243">
        <f>'ОБЕД-ПОЛДНИК меню  12-18л.  '!G186</f>
        <v>162.90600000000001</v>
      </c>
      <c r="J41" s="1243">
        <f>'ОБЕД-ПОЛДНИК меню  12-18л.  '!G209</f>
        <v>173.834</v>
      </c>
      <c r="K41" s="1243">
        <f>'ОБЕД-ПОЛДНИК меню  12-18л.  '!G238</f>
        <v>148.66499999999999</v>
      </c>
      <c r="L41" s="1243">
        <f>'ОБЕД-ПОЛДНИК меню  12-18л.  '!G262</f>
        <v>128.553</v>
      </c>
      <c r="M41" s="1247">
        <f>'ОБЕД-ПОЛДНИК меню  12-18л.  '!G291</f>
        <v>134.33199999999999</v>
      </c>
      <c r="N41" s="1243">
        <f>'ОБЕД-ПОЛДНИК меню  12-18л.  '!G310</f>
        <v>149.9</v>
      </c>
      <c r="O41" s="1248">
        <v>153.19999999999999</v>
      </c>
      <c r="P41" s="1232">
        <v>100</v>
      </c>
      <c r="Q41" s="945"/>
      <c r="R41" s="175"/>
      <c r="S41" s="175"/>
      <c r="T41" s="175"/>
      <c r="U41" s="175"/>
      <c r="V41" s="175"/>
      <c r="W41" s="1221"/>
      <c r="X41" s="205"/>
      <c r="Y41" s="193"/>
      <c r="Z41" s="1222"/>
      <c r="AA41" s="175"/>
      <c r="AB41" s="1223"/>
      <c r="AC41" s="175"/>
      <c r="AD41" s="175"/>
      <c r="AE41" s="175"/>
    </row>
    <row r="42" spans="2:31" ht="14.25" customHeight="1" thickBot="1">
      <c r="B42" s="1647">
        <v>34</v>
      </c>
      <c r="C42" s="1648" t="s">
        <v>75</v>
      </c>
      <c r="D42" s="282">
        <v>1088</v>
      </c>
      <c r="E42" s="279">
        <f>'ОБЕД-ПОЛДНИК меню  12-18л.  '!H81</f>
        <v>1152.2440000000001</v>
      </c>
      <c r="F42" s="1251">
        <f>'ОБЕД-ПОЛДНИК меню  12-18л.  '!H103</f>
        <v>1013.288</v>
      </c>
      <c r="G42" s="1251">
        <f>'ОБЕД-ПОЛДНИК меню  12-18л.  '!H131</f>
        <v>1276.8709999999999</v>
      </c>
      <c r="H42" s="1251">
        <f>'ОБЕД-ПОЛДНИК меню  12-18л.  '!H154</f>
        <v>1153.6469999999999</v>
      </c>
      <c r="I42" s="1251">
        <f>'ОБЕД-ПОЛДНИК меню  12-18л.  '!H186</f>
        <v>1069.5619999999999</v>
      </c>
      <c r="J42" s="1251">
        <f>'ОБЕД-ПОЛДНИК меню  12-18л.  '!H209</f>
        <v>1267.1451999999999</v>
      </c>
      <c r="K42" s="1252">
        <f>'ОБЕД-ПОЛДНИК меню  12-18л.  '!H238</f>
        <v>1050.6210000000001</v>
      </c>
      <c r="L42" s="1251">
        <f>'ОБЕД-ПОЛДНИК меню  12-18л.  '!H262</f>
        <v>865.101</v>
      </c>
      <c r="M42" s="1253">
        <f>'ОБЕД-ПОЛДНИК меню  12-18л.  '!H291</f>
        <v>1052.58</v>
      </c>
      <c r="N42" s="1251">
        <f>'ОБЕД-ПОЛДНИК меню  12-18л.  '!H310</f>
        <v>981.00299999999993</v>
      </c>
      <c r="O42" s="1254">
        <v>1088.2</v>
      </c>
      <c r="P42" s="1255">
        <v>100</v>
      </c>
      <c r="Q42" s="945"/>
      <c r="R42" s="175"/>
      <c r="S42" s="175"/>
      <c r="T42" s="175"/>
      <c r="U42" s="175"/>
      <c r="V42" s="175"/>
      <c r="W42" s="1221"/>
      <c r="X42" s="205"/>
      <c r="Y42" s="193"/>
      <c r="Z42" s="1222"/>
      <c r="AA42" s="175"/>
      <c r="AB42" s="1223"/>
      <c r="AC42" s="175"/>
      <c r="AD42" s="175"/>
      <c r="AE42" s="175"/>
    </row>
    <row r="43" spans="2:31" ht="13.5" customHeight="1">
      <c r="Q43" s="945"/>
      <c r="R43" s="175"/>
      <c r="S43" s="175"/>
      <c r="T43" s="175"/>
      <c r="U43" s="175"/>
      <c r="V43" s="175"/>
      <c r="W43" s="1226"/>
      <c r="X43" s="205"/>
      <c r="Y43" s="1227"/>
      <c r="Z43" s="1222"/>
      <c r="AA43" s="175"/>
      <c r="AB43" s="1223"/>
      <c r="AC43" s="175"/>
      <c r="AD43" s="175"/>
      <c r="AE43" s="175"/>
    </row>
    <row r="44" spans="2:31"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</row>
    <row r="46" spans="2:31">
      <c r="B46" t="s">
        <v>574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2:31">
      <c r="B47" t="s">
        <v>575</v>
      </c>
      <c r="D47" s="694"/>
      <c r="E47" s="694"/>
      <c r="F47" s="694"/>
      <c r="G47" s="694"/>
      <c r="H47" s="694"/>
      <c r="I47" s="694"/>
      <c r="J47" s="694"/>
      <c r="K47" s="694"/>
      <c r="L47" s="694"/>
      <c r="M47" s="694"/>
      <c r="N47" s="694"/>
      <c r="O47" s="694"/>
      <c r="P47" s="694"/>
    </row>
    <row r="48" spans="2:31">
      <c r="B48" t="s">
        <v>576</v>
      </c>
      <c r="O48" s="694"/>
      <c r="P48" s="694"/>
    </row>
    <row r="49" spans="2:16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2:16">
      <c r="B50" s="1" t="s">
        <v>577</v>
      </c>
    </row>
    <row r="51" spans="2:16">
      <c r="B51" t="s">
        <v>578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2:16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4"/>
  <sheetViews>
    <sheetView zoomScaleNormal="100" workbookViewId="0">
      <selection activeCell="G99" sqref="G99"/>
    </sheetView>
  </sheetViews>
  <sheetFormatPr defaultRowHeight="15"/>
  <cols>
    <col min="1" max="1" width="2.28515625" customWidth="1"/>
    <col min="2" max="2" width="9.5703125" customWidth="1"/>
    <col min="3" max="3" width="20" style="95" customWidth="1"/>
    <col min="4" max="4" width="11.28515625" customWidth="1"/>
    <col min="5" max="5" width="7.7109375" customWidth="1"/>
    <col min="6" max="6" width="10.28515625" customWidth="1"/>
    <col min="7" max="7" width="23.5703125" customWidth="1"/>
    <col min="8" max="8" width="12.2851562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2" customWidth="1"/>
    <col min="15" max="15" width="13.5703125" customWidth="1"/>
    <col min="16" max="16" width="7.5703125" customWidth="1"/>
    <col min="17" max="17" width="7" customWidth="1"/>
    <col min="18" max="18" width="5" customWidth="1"/>
    <col min="19" max="19" width="15.7109375" customWidth="1"/>
    <col min="20" max="20" width="7.85546875" customWidth="1"/>
    <col min="21" max="21" width="6.7109375" customWidth="1"/>
    <col min="22" max="22" width="7.28515625" customWidth="1"/>
    <col min="23" max="23" width="12.42578125" customWidth="1"/>
    <col min="24" max="24" width="7.28515625" customWidth="1"/>
    <col min="25" max="25" width="7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7109375" customWidth="1"/>
  </cols>
  <sheetData>
    <row r="1" spans="2:48" ht="12" customHeight="1">
      <c r="W1" s="81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1"/>
      <c r="AO1" s="11"/>
      <c r="AP1" s="11"/>
      <c r="AQ1" s="11"/>
      <c r="AR1" s="11"/>
      <c r="AS1" s="11"/>
      <c r="AT1" s="11"/>
      <c r="AU1" s="11"/>
    </row>
    <row r="2" spans="2:48" ht="14.25" customHeight="1">
      <c r="B2" s="324" t="s">
        <v>456</v>
      </c>
      <c r="G2" s="2"/>
      <c r="H2" s="2"/>
      <c r="I2" s="2"/>
      <c r="J2" s="163"/>
      <c r="L2" s="2"/>
      <c r="O2" s="175"/>
      <c r="P2" s="175"/>
      <c r="Q2" s="175"/>
      <c r="R2" s="747"/>
      <c r="S2" s="175"/>
      <c r="T2" s="265"/>
      <c r="U2" s="265"/>
      <c r="V2" s="1271"/>
      <c r="W2" s="221"/>
      <c r="X2" s="175"/>
      <c r="Y2" s="175"/>
      <c r="Z2" s="753"/>
      <c r="AA2" s="175"/>
      <c r="AB2" s="175"/>
      <c r="AE2" s="175"/>
      <c r="AF2" s="175"/>
      <c r="AG2" s="175"/>
      <c r="AH2" s="175"/>
      <c r="AI2" s="175"/>
      <c r="AJ2" s="175"/>
      <c r="AK2" s="265"/>
      <c r="AL2" s="265"/>
      <c r="AM2" s="175"/>
    </row>
    <row r="3" spans="2:48" ht="15.75">
      <c r="B3" s="81" t="s">
        <v>216</v>
      </c>
      <c r="C3"/>
      <c r="D3" s="799" t="s">
        <v>457</v>
      </c>
      <c r="F3" s="96"/>
      <c r="G3" s="96"/>
      <c r="O3" s="265"/>
      <c r="P3" s="175"/>
      <c r="Q3" s="175"/>
      <c r="R3" s="175"/>
      <c r="S3" s="175"/>
      <c r="T3" s="175"/>
      <c r="U3" s="173"/>
      <c r="V3" s="399"/>
      <c r="W3" s="169"/>
      <c r="X3" s="175"/>
      <c r="Y3" s="175"/>
      <c r="Z3" s="241"/>
      <c r="AA3" s="175"/>
      <c r="AB3" s="175"/>
      <c r="AE3" s="962"/>
      <c r="AF3" s="175"/>
      <c r="AG3" s="175"/>
      <c r="AH3" s="175"/>
      <c r="AI3" s="169"/>
      <c r="AJ3" s="169"/>
      <c r="AK3" s="169"/>
      <c r="AL3" s="169"/>
      <c r="AM3" s="175"/>
    </row>
    <row r="4" spans="2:48" ht="13.5" customHeight="1">
      <c r="G4" s="1307">
        <v>0.4</v>
      </c>
      <c r="H4" t="s">
        <v>307</v>
      </c>
      <c r="I4" s="99"/>
      <c r="O4" s="399"/>
      <c r="P4" s="175"/>
      <c r="Q4" s="760"/>
      <c r="R4" s="175"/>
      <c r="S4" s="175"/>
      <c r="T4" s="162"/>
      <c r="U4" s="747"/>
      <c r="V4" s="175"/>
      <c r="W4" s="399"/>
      <c r="X4" s="175"/>
      <c r="Y4" s="175"/>
      <c r="Z4" s="214"/>
      <c r="AA4" s="175"/>
      <c r="AB4" s="175"/>
      <c r="AE4" s="392"/>
      <c r="AF4" s="392"/>
      <c r="AG4" s="175"/>
      <c r="AH4" s="390"/>
      <c r="AI4" s="175"/>
      <c r="AJ4" s="390"/>
      <c r="AK4" s="162"/>
      <c r="AL4" s="175"/>
      <c r="AM4" s="175"/>
    </row>
    <row r="5" spans="2:48" ht="13.5" customHeight="1">
      <c r="C5" s="2"/>
      <c r="D5" s="98"/>
      <c r="E5" s="218" t="s">
        <v>269</v>
      </c>
      <c r="O5" s="399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214"/>
      <c r="AA5" s="175"/>
      <c r="AB5" s="175"/>
      <c r="AE5" s="180"/>
      <c r="AF5" s="175"/>
      <c r="AG5" s="205"/>
      <c r="AH5" s="175"/>
      <c r="AI5" s="205"/>
      <c r="AJ5" s="175"/>
      <c r="AK5" s="173"/>
      <c r="AL5" s="175"/>
      <c r="AM5" s="175"/>
    </row>
    <row r="6" spans="2:48" ht="13.5" customHeight="1">
      <c r="G6" s="95"/>
      <c r="I6" s="11"/>
      <c r="M6" s="11"/>
      <c r="O6" s="247"/>
      <c r="P6" s="175"/>
      <c r="Q6" s="175"/>
      <c r="R6" s="175"/>
      <c r="S6" s="187"/>
      <c r="T6" s="399"/>
      <c r="U6" s="175"/>
      <c r="V6" s="175"/>
      <c r="W6" s="175"/>
      <c r="X6" s="175"/>
      <c r="Y6" s="169"/>
      <c r="Z6" s="214"/>
      <c r="AA6" s="175"/>
      <c r="AB6" s="175"/>
      <c r="AE6" s="180"/>
      <c r="AF6" s="175"/>
      <c r="AG6" s="205"/>
      <c r="AH6" s="175"/>
      <c r="AI6" s="205"/>
      <c r="AJ6" s="175"/>
      <c r="AK6" s="173"/>
      <c r="AL6" s="175"/>
      <c r="AM6" s="175"/>
    </row>
    <row r="7" spans="2:48" ht="15.75" thickBot="1">
      <c r="B7" s="1729" t="s">
        <v>269</v>
      </c>
      <c r="E7" s="11"/>
      <c r="F7" s="1615" t="s">
        <v>269</v>
      </c>
      <c r="G7" s="95"/>
      <c r="I7" s="11"/>
      <c r="M7" s="11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963"/>
      <c r="AA7" s="175"/>
      <c r="AB7" s="175"/>
      <c r="AE7" s="410"/>
      <c r="AF7" s="176"/>
      <c r="AG7" s="205"/>
      <c r="AH7" s="175"/>
      <c r="AI7" s="205"/>
      <c r="AJ7" s="175"/>
      <c r="AK7" s="173"/>
      <c r="AL7" s="175"/>
      <c r="AM7" s="175"/>
    </row>
    <row r="8" spans="2:48" ht="16.5" thickBot="1">
      <c r="B8" s="1587" t="s">
        <v>219</v>
      </c>
      <c r="C8" s="116"/>
      <c r="D8" s="103"/>
      <c r="E8" s="1264"/>
      <c r="F8" s="1617" t="s">
        <v>220</v>
      </c>
      <c r="G8" s="51"/>
      <c r="H8" s="614"/>
      <c r="I8" s="1308"/>
      <c r="M8" s="11"/>
      <c r="O8" s="1272"/>
      <c r="P8" s="761"/>
      <c r="Q8" s="761"/>
      <c r="R8" s="169"/>
      <c r="S8" s="175"/>
      <c r="T8" s="175"/>
      <c r="U8" s="175"/>
      <c r="V8" s="175"/>
      <c r="W8" s="175"/>
      <c r="X8" s="175"/>
      <c r="Y8" s="175"/>
      <c r="Z8" s="406"/>
      <c r="AA8" s="175"/>
      <c r="AB8" s="175"/>
      <c r="AE8" s="410"/>
      <c r="AF8" s="417"/>
      <c r="AG8" s="205"/>
      <c r="AH8" s="175"/>
      <c r="AI8" s="205"/>
      <c r="AJ8" s="175"/>
      <c r="AK8" s="169"/>
      <c r="AL8" s="175"/>
      <c r="AM8" s="244"/>
    </row>
    <row r="9" spans="2:48" ht="15.75" customHeight="1">
      <c r="B9" s="107"/>
      <c r="C9" s="285" t="s">
        <v>233</v>
      </c>
      <c r="D9" s="69"/>
      <c r="E9" s="891"/>
      <c r="F9" s="616" t="s">
        <v>193</v>
      </c>
      <c r="G9" s="1137" t="s">
        <v>198</v>
      </c>
      <c r="H9" s="1730">
        <v>250</v>
      </c>
      <c r="I9" s="106"/>
      <c r="M9" s="234"/>
      <c r="O9" s="247"/>
      <c r="P9" s="247"/>
      <c r="Q9" s="1273"/>
      <c r="R9" s="175"/>
      <c r="S9" s="247"/>
      <c r="T9" s="247"/>
      <c r="U9" s="1273"/>
      <c r="V9" s="175"/>
      <c r="W9" s="247"/>
      <c r="X9" s="247"/>
      <c r="Y9" s="1273"/>
      <c r="Z9" s="236"/>
      <c r="AA9" s="175"/>
      <c r="AB9" s="175"/>
      <c r="AE9" s="180"/>
      <c r="AF9" s="175"/>
      <c r="AG9" s="205"/>
      <c r="AH9" s="175"/>
      <c r="AI9" s="205"/>
      <c r="AJ9" s="175"/>
      <c r="AK9" s="169"/>
      <c r="AL9" s="175"/>
      <c r="AM9" s="244"/>
    </row>
    <row r="10" spans="2:48">
      <c r="B10" s="380" t="s">
        <v>190</v>
      </c>
      <c r="C10" s="359" t="s">
        <v>229</v>
      </c>
      <c r="D10" s="598">
        <v>250</v>
      </c>
      <c r="E10" s="1309"/>
      <c r="F10" s="543" t="s">
        <v>359</v>
      </c>
      <c r="G10" s="359" t="s">
        <v>502</v>
      </c>
      <c r="H10" s="584">
        <v>60</v>
      </c>
      <c r="I10" s="828"/>
      <c r="M10" s="214"/>
      <c r="O10" s="205"/>
      <c r="P10" s="326"/>
      <c r="Q10" s="1184"/>
      <c r="R10" s="175"/>
      <c r="S10" s="205"/>
      <c r="T10" s="326"/>
      <c r="U10" s="1184"/>
      <c r="V10" s="175"/>
      <c r="W10" s="175"/>
      <c r="X10" s="175"/>
      <c r="Y10" s="175"/>
      <c r="Z10" s="236"/>
      <c r="AA10" s="175"/>
      <c r="AB10" s="175"/>
      <c r="AE10" s="410"/>
      <c r="AF10" s="175"/>
      <c r="AG10" s="169"/>
      <c r="AH10" s="175"/>
      <c r="AI10" s="205"/>
      <c r="AJ10" s="175"/>
      <c r="AK10" s="169"/>
      <c r="AL10" s="175"/>
      <c r="AM10" s="175"/>
    </row>
    <row r="11" spans="2:48">
      <c r="B11" s="498" t="s">
        <v>283</v>
      </c>
      <c r="C11" s="1100" t="s">
        <v>282</v>
      </c>
      <c r="D11" s="599" t="s">
        <v>277</v>
      </c>
      <c r="E11" s="7"/>
      <c r="F11" s="501" t="s">
        <v>311</v>
      </c>
      <c r="G11" s="359" t="s">
        <v>312</v>
      </c>
      <c r="H11" s="584" t="s">
        <v>391</v>
      </c>
      <c r="I11" s="174"/>
      <c r="M11" s="214"/>
      <c r="O11" s="205"/>
      <c r="P11" s="326"/>
      <c r="Q11" s="1265"/>
      <c r="R11" s="175"/>
      <c r="S11" s="205"/>
      <c r="T11" s="326"/>
      <c r="U11" s="1184"/>
      <c r="V11" s="175"/>
      <c r="W11" s="180"/>
      <c r="X11" s="326"/>
      <c r="Y11" s="1184"/>
      <c r="Z11" s="964"/>
      <c r="AA11" s="175"/>
      <c r="AB11" s="175"/>
      <c r="AE11" s="410"/>
      <c r="AF11" s="175"/>
      <c r="AG11" s="205"/>
      <c r="AH11" s="175"/>
      <c r="AI11" s="205"/>
      <c r="AJ11" s="175"/>
      <c r="AK11" s="169"/>
      <c r="AL11" s="175"/>
      <c r="AM11" s="175"/>
    </row>
    <row r="12" spans="2:48">
      <c r="B12" s="497" t="s">
        <v>284</v>
      </c>
      <c r="C12" s="879" t="s">
        <v>595</v>
      </c>
      <c r="D12" s="842"/>
      <c r="E12" s="169"/>
      <c r="F12" s="590" t="s">
        <v>314</v>
      </c>
      <c r="G12" s="525" t="s">
        <v>310</v>
      </c>
      <c r="H12" s="1357">
        <v>200</v>
      </c>
      <c r="I12" s="174"/>
      <c r="M12" s="243"/>
      <c r="O12" s="205"/>
      <c r="P12" s="326"/>
      <c r="Q12" s="1187"/>
      <c r="R12" s="175"/>
      <c r="S12" s="205"/>
      <c r="T12" s="326"/>
      <c r="U12" s="1184"/>
      <c r="V12" s="175"/>
      <c r="W12" s="180"/>
      <c r="X12" s="326"/>
      <c r="Y12" s="1186"/>
      <c r="Z12" s="964"/>
      <c r="AA12" s="175"/>
      <c r="AB12" s="175"/>
      <c r="AE12" s="410"/>
      <c r="AF12" s="176"/>
      <c r="AG12" s="205"/>
      <c r="AH12" s="175"/>
      <c r="AI12" s="205"/>
      <c r="AJ12" s="175"/>
      <c r="AK12" s="169"/>
      <c r="AL12" s="175"/>
      <c r="AM12" s="175"/>
    </row>
    <row r="13" spans="2:48">
      <c r="B13" s="499" t="s">
        <v>285</v>
      </c>
      <c r="C13" s="1101" t="s">
        <v>286</v>
      </c>
      <c r="D13" s="600" t="s">
        <v>378</v>
      </c>
      <c r="E13" s="169"/>
      <c r="F13" s="1344" t="s">
        <v>10</v>
      </c>
      <c r="G13" s="359" t="s">
        <v>11</v>
      </c>
      <c r="H13" s="598">
        <v>60</v>
      </c>
      <c r="I13" s="627"/>
      <c r="M13" s="243"/>
      <c r="O13" s="205"/>
      <c r="P13" s="326"/>
      <c r="Q13" s="1184"/>
      <c r="R13" s="175"/>
      <c r="S13" s="205"/>
      <c r="T13" s="326"/>
      <c r="U13" s="1184"/>
      <c r="V13" s="175"/>
      <c r="W13" s="410"/>
      <c r="X13" s="326"/>
      <c r="Y13" s="1186"/>
      <c r="Z13" s="964"/>
      <c r="AA13" s="175"/>
      <c r="AB13" s="175"/>
      <c r="AE13" s="410"/>
      <c r="AF13" s="175"/>
      <c r="AG13" s="403"/>
      <c r="AH13" s="175"/>
      <c r="AI13" s="205"/>
      <c r="AJ13" s="175"/>
      <c r="AK13" s="169"/>
      <c r="AL13" s="175"/>
      <c r="AM13" s="175"/>
    </row>
    <row r="14" spans="2:48" ht="15.75" thickBot="1">
      <c r="B14" s="501" t="s">
        <v>9</v>
      </c>
      <c r="C14" s="359" t="s">
        <v>228</v>
      </c>
      <c r="D14" s="584">
        <v>200</v>
      </c>
      <c r="E14" s="169"/>
      <c r="F14" s="1344" t="s">
        <v>10</v>
      </c>
      <c r="G14" s="359" t="s">
        <v>15</v>
      </c>
      <c r="H14" s="481">
        <v>50</v>
      </c>
      <c r="I14" s="168"/>
      <c r="M14" s="243"/>
      <c r="O14" s="205"/>
      <c r="P14" s="326"/>
      <c r="Q14" s="1184"/>
      <c r="R14" s="175"/>
      <c r="S14" s="752"/>
      <c r="T14" s="1274"/>
      <c r="U14" s="1187"/>
      <c r="V14" s="175"/>
      <c r="W14" s="410"/>
      <c r="X14" s="326"/>
      <c r="Y14" s="1186"/>
      <c r="Z14" s="964"/>
      <c r="AA14" s="175"/>
      <c r="AB14" s="175"/>
      <c r="AE14" s="410"/>
      <c r="AF14" s="175"/>
      <c r="AG14" s="169"/>
      <c r="AH14" s="175"/>
      <c r="AI14" s="205"/>
      <c r="AJ14" s="175"/>
      <c r="AK14" s="169"/>
      <c r="AL14" s="175"/>
      <c r="AM14" s="175"/>
      <c r="AU14" s="205"/>
      <c r="AV14" s="187"/>
    </row>
    <row r="15" spans="2:48" ht="15.75" thickBot="1">
      <c r="B15" s="373" t="s">
        <v>10</v>
      </c>
      <c r="C15" s="359" t="s">
        <v>11</v>
      </c>
      <c r="D15" s="481">
        <v>40</v>
      </c>
      <c r="E15" s="169"/>
      <c r="F15" s="107"/>
      <c r="G15" s="334" t="s">
        <v>234</v>
      </c>
      <c r="H15" s="1355"/>
      <c r="I15" s="1310"/>
      <c r="M15" s="214"/>
      <c r="O15" s="169"/>
      <c r="P15" s="326"/>
      <c r="Q15" s="1184"/>
      <c r="R15" s="175"/>
      <c r="S15" s="205"/>
      <c r="T15" s="326"/>
      <c r="U15" s="1184"/>
      <c r="V15" s="175"/>
      <c r="W15" s="410"/>
      <c r="X15" s="326"/>
      <c r="Y15" s="1186"/>
      <c r="Z15" s="964"/>
      <c r="AA15" s="175"/>
      <c r="AB15" s="175"/>
      <c r="AE15" s="410"/>
      <c r="AF15" s="175"/>
      <c r="AG15" s="400"/>
      <c r="AH15" s="175"/>
      <c r="AI15" s="205"/>
      <c r="AJ15" s="175"/>
      <c r="AK15" s="169"/>
      <c r="AL15" s="175"/>
      <c r="AM15" s="175"/>
      <c r="AU15" s="205"/>
      <c r="AV15" s="187"/>
    </row>
    <row r="16" spans="2:48" ht="15.75" thickBot="1">
      <c r="B16" s="373" t="s">
        <v>10</v>
      </c>
      <c r="C16" s="359" t="s">
        <v>15</v>
      </c>
      <c r="D16" s="481">
        <v>40</v>
      </c>
      <c r="E16" s="169"/>
      <c r="F16" s="621" t="s">
        <v>22</v>
      </c>
      <c r="G16" s="884" t="s">
        <v>240</v>
      </c>
      <c r="H16" s="1358">
        <v>200</v>
      </c>
      <c r="I16" s="1311"/>
      <c r="M16" s="241"/>
      <c r="O16" s="205"/>
      <c r="P16" s="1274"/>
      <c r="Q16" s="1193"/>
      <c r="R16" s="175"/>
      <c r="S16" s="205"/>
      <c r="T16" s="326"/>
      <c r="U16" s="1184"/>
      <c r="V16" s="175"/>
      <c r="W16" s="410"/>
      <c r="X16" s="1274"/>
      <c r="Y16" s="1186"/>
      <c r="Z16" s="964"/>
      <c r="AA16" s="175"/>
      <c r="AB16" s="175"/>
      <c r="AE16" s="410"/>
      <c r="AF16" s="414"/>
      <c r="AG16" s="205"/>
      <c r="AH16" s="175"/>
      <c r="AI16" s="205"/>
      <c r="AJ16" s="175"/>
      <c r="AK16" s="208"/>
      <c r="AL16" s="175"/>
      <c r="AM16" s="175"/>
      <c r="AU16" s="205"/>
      <c r="AV16" s="191"/>
    </row>
    <row r="17" spans="2:48" ht="15.75">
      <c r="B17" s="486"/>
      <c r="C17" s="334" t="s">
        <v>234</v>
      </c>
      <c r="D17" s="848"/>
      <c r="E17" s="169"/>
      <c r="F17" s="624" t="s">
        <v>232</v>
      </c>
      <c r="G17" s="1138" t="s">
        <v>230</v>
      </c>
      <c r="H17" s="600">
        <v>60</v>
      </c>
      <c r="I17" s="168"/>
      <c r="J17" s="175"/>
      <c r="K17" s="186"/>
      <c r="L17" s="175"/>
      <c r="M17" s="892"/>
      <c r="O17" s="205"/>
      <c r="P17" s="1275"/>
      <c r="Q17" s="1184"/>
      <c r="R17" s="175"/>
      <c r="S17" s="205"/>
      <c r="T17" s="326"/>
      <c r="U17" s="1184"/>
      <c r="V17" s="175"/>
      <c r="W17" s="410"/>
      <c r="X17" s="326"/>
      <c r="Y17" s="1185"/>
      <c r="Z17" s="964"/>
      <c r="AA17" s="175"/>
      <c r="AB17" s="175"/>
      <c r="AE17" s="410"/>
      <c r="AF17" s="414"/>
      <c r="AG17" s="205"/>
      <c r="AH17" s="175"/>
      <c r="AI17" s="205"/>
      <c r="AJ17" s="175"/>
      <c r="AK17" s="175"/>
      <c r="AL17" s="175"/>
      <c r="AM17" s="175"/>
      <c r="AU17" s="205"/>
      <c r="AV17" s="194"/>
    </row>
    <row r="18" spans="2:48" ht="15.75" thickBot="1">
      <c r="B18" s="849" t="s">
        <v>185</v>
      </c>
      <c r="C18" s="525" t="s">
        <v>184</v>
      </c>
      <c r="D18" s="481">
        <v>200</v>
      </c>
      <c r="E18" s="169"/>
      <c r="F18" s="1345" t="s">
        <v>13</v>
      </c>
      <c r="G18" s="337" t="s">
        <v>209</v>
      </c>
      <c r="H18" s="1343">
        <v>100</v>
      </c>
      <c r="I18" s="168"/>
      <c r="J18" s="11"/>
      <c r="K18" s="54"/>
      <c r="L18" s="11"/>
      <c r="M18" s="11"/>
      <c r="O18" s="205"/>
      <c r="P18" s="1275"/>
      <c r="Q18" s="1184"/>
      <c r="R18" s="175"/>
      <c r="S18" s="205"/>
      <c r="T18" s="326"/>
      <c r="U18" s="1184"/>
      <c r="V18" s="175"/>
      <c r="W18" s="205"/>
      <c r="X18" s="1276"/>
      <c r="Y18" s="1277"/>
      <c r="Z18" s="413"/>
      <c r="AA18" s="1187"/>
      <c r="AB18" s="175"/>
      <c r="AE18" s="410"/>
      <c r="AF18" s="169"/>
      <c r="AG18" s="205"/>
      <c r="AH18" s="175"/>
      <c r="AI18" s="205"/>
      <c r="AJ18" s="175"/>
      <c r="AK18" s="175"/>
      <c r="AL18" s="175"/>
      <c r="AM18" s="175"/>
      <c r="AU18" s="205"/>
      <c r="AV18" s="187"/>
    </row>
    <row r="19" spans="2:48">
      <c r="B19" s="837" t="s">
        <v>232</v>
      </c>
      <c r="C19" s="838" t="s">
        <v>230</v>
      </c>
      <c r="D19" s="598">
        <v>60</v>
      </c>
      <c r="E19" s="169"/>
      <c r="F19" s="71"/>
      <c r="G19" s="431"/>
      <c r="H19" s="1297"/>
      <c r="I19" s="11"/>
      <c r="J19" s="11"/>
      <c r="K19" s="54"/>
      <c r="L19" s="11"/>
      <c r="M19" s="11"/>
      <c r="O19" s="205"/>
      <c r="P19" s="326"/>
      <c r="Q19" s="1184"/>
      <c r="R19" s="175"/>
      <c r="S19" s="205"/>
      <c r="T19" s="326"/>
      <c r="U19" s="1184"/>
      <c r="V19" s="175"/>
      <c r="W19" s="175"/>
      <c r="X19" s="175"/>
      <c r="Y19" s="175"/>
      <c r="Z19" s="964"/>
      <c r="AA19" s="175"/>
      <c r="AB19" s="175"/>
      <c r="AE19" s="415"/>
      <c r="AF19" s="173"/>
      <c r="AG19" s="205"/>
      <c r="AH19" s="175"/>
      <c r="AI19" s="205"/>
      <c r="AJ19" s="175"/>
      <c r="AK19" s="175"/>
      <c r="AL19" s="175"/>
      <c r="AM19" s="175"/>
      <c r="AU19" s="205"/>
      <c r="AV19" s="175"/>
    </row>
    <row r="20" spans="2:48" ht="15.75" thickBot="1">
      <c r="B20" s="1335" t="s">
        <v>13</v>
      </c>
      <c r="C20" s="395" t="s">
        <v>209</v>
      </c>
      <c r="D20" s="1336">
        <v>100</v>
      </c>
      <c r="E20" s="169"/>
      <c r="F20" s="44"/>
      <c r="G20" s="169"/>
      <c r="H20" s="16"/>
      <c r="I20" s="193"/>
      <c r="J20" s="11"/>
      <c r="K20" s="54"/>
      <c r="L20" s="11"/>
      <c r="M20" s="11"/>
      <c r="O20" s="205"/>
      <c r="P20" s="1275"/>
      <c r="Q20" s="1184"/>
      <c r="R20" s="175"/>
      <c r="S20" s="169"/>
      <c r="T20" s="1212"/>
      <c r="U20" s="1184"/>
      <c r="V20" s="175"/>
      <c r="W20" s="175"/>
      <c r="X20" s="175"/>
      <c r="Y20" s="175"/>
      <c r="Z20" s="964"/>
      <c r="AA20" s="175"/>
      <c r="AB20" s="175"/>
      <c r="AE20" s="205"/>
      <c r="AF20" s="169"/>
      <c r="AG20" s="175"/>
      <c r="AH20" s="175"/>
      <c r="AI20" s="205"/>
      <c r="AJ20" s="175"/>
      <c r="AK20" s="175"/>
      <c r="AL20" s="175"/>
      <c r="AM20" s="175"/>
      <c r="AU20" s="205"/>
      <c r="AV20" s="187"/>
    </row>
    <row r="21" spans="2:48">
      <c r="B21" s="175"/>
      <c r="C21" s="326"/>
      <c r="D21" s="264"/>
      <c r="E21" s="169"/>
      <c r="F21" s="168"/>
      <c r="G21" s="214"/>
      <c r="H21" s="404"/>
      <c r="I21" s="106"/>
      <c r="J21" s="11"/>
      <c r="K21" s="54"/>
      <c r="L21" s="11"/>
      <c r="M21" s="1312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964"/>
      <c r="AA21" s="175"/>
      <c r="AB21" s="175"/>
      <c r="AE21" s="205"/>
      <c r="AF21" s="175"/>
      <c r="AG21" s="175"/>
      <c r="AH21" s="175"/>
      <c r="AI21" s="169"/>
      <c r="AJ21" s="169"/>
      <c r="AK21" s="175"/>
      <c r="AL21" s="175"/>
      <c r="AM21" s="175"/>
      <c r="AU21" s="175"/>
      <c r="AV21" s="175"/>
    </row>
    <row r="22" spans="2:48" ht="15.75" thickBot="1">
      <c r="B22" s="1615" t="s">
        <v>269</v>
      </c>
      <c r="E22" s="169"/>
      <c r="F22" s="1615" t="s">
        <v>269</v>
      </c>
      <c r="G22" s="95"/>
      <c r="I22" s="174"/>
      <c r="J22" s="11"/>
      <c r="K22" s="54"/>
      <c r="L22" s="11"/>
      <c r="M22" s="236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E22" s="175"/>
      <c r="AF22" s="175"/>
      <c r="AG22" s="175"/>
      <c r="AH22" s="175"/>
      <c r="AI22" s="169"/>
      <c r="AJ22" s="175"/>
      <c r="AK22" s="175"/>
      <c r="AL22" s="175"/>
      <c r="AM22" s="175"/>
      <c r="AU22" s="175"/>
      <c r="AV22" s="175"/>
    </row>
    <row r="23" spans="2:48" ht="16.5" thickBot="1">
      <c r="B23" s="1587" t="s">
        <v>217</v>
      </c>
      <c r="C23" s="88"/>
      <c r="D23" s="1337"/>
      <c r="E23" s="341"/>
      <c r="F23" s="1617" t="s">
        <v>222</v>
      </c>
      <c r="G23" s="538"/>
      <c r="H23" s="633"/>
      <c r="I23" s="174"/>
      <c r="J23" s="11"/>
      <c r="K23" s="54"/>
      <c r="L23" s="11"/>
      <c r="M23" s="236"/>
      <c r="O23" s="175"/>
      <c r="P23" s="175"/>
      <c r="Q23" s="175"/>
      <c r="R23" s="175"/>
      <c r="S23" s="175"/>
      <c r="T23" s="175"/>
      <c r="U23" s="175"/>
      <c r="V23" s="175"/>
      <c r="W23" s="348"/>
      <c r="X23" s="348"/>
      <c r="Y23" s="964"/>
      <c r="Z23" s="175"/>
      <c r="AA23" s="175"/>
      <c r="AB23" s="175"/>
      <c r="AE23" s="175"/>
      <c r="AF23" s="175"/>
      <c r="AG23" s="175"/>
      <c r="AH23" s="175"/>
      <c r="AI23" s="175"/>
      <c r="AJ23" s="175"/>
      <c r="AK23" s="175"/>
      <c r="AL23" s="175"/>
      <c r="AM23" s="175"/>
      <c r="AU23" s="175"/>
      <c r="AV23" s="175"/>
    </row>
    <row r="24" spans="2:48" ht="16.5" thickBot="1">
      <c r="B24" s="107"/>
      <c r="C24" s="285" t="s">
        <v>233</v>
      </c>
      <c r="D24" s="69"/>
      <c r="E24" s="891"/>
      <c r="F24" s="77"/>
      <c r="G24" s="285" t="s">
        <v>233</v>
      </c>
      <c r="H24" s="223"/>
      <c r="I24" s="174"/>
      <c r="J24" s="175"/>
      <c r="K24" s="54"/>
      <c r="L24" s="11"/>
      <c r="M24" s="236"/>
      <c r="O24" s="1272"/>
      <c r="P24" s="761"/>
      <c r="Q24" s="761"/>
      <c r="R24" s="169"/>
      <c r="S24" s="175"/>
      <c r="T24" s="175"/>
      <c r="U24" s="175"/>
      <c r="V24" s="175"/>
      <c r="W24" s="175"/>
      <c r="X24" s="175"/>
      <c r="Y24" s="175"/>
      <c r="Z24" s="390"/>
      <c r="AA24" s="175"/>
      <c r="AB24" s="407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U24" s="175"/>
      <c r="AV24" s="175"/>
    </row>
    <row r="25" spans="2:48" ht="15.75">
      <c r="B25" s="908" t="s">
        <v>495</v>
      </c>
      <c r="C25" s="1124" t="s">
        <v>294</v>
      </c>
      <c r="D25" s="909">
        <v>250</v>
      </c>
      <c r="E25" s="173"/>
      <c r="F25" s="634" t="s">
        <v>195</v>
      </c>
      <c r="G25" s="1620" t="s">
        <v>196</v>
      </c>
      <c r="H25" s="1359">
        <v>250</v>
      </c>
      <c r="I25" s="11"/>
      <c r="J25" s="11"/>
      <c r="K25" s="11"/>
      <c r="L25" s="11"/>
      <c r="M25" s="175"/>
      <c r="O25" s="247"/>
      <c r="P25" s="247"/>
      <c r="Q25" s="1273"/>
      <c r="R25" s="175"/>
      <c r="S25" s="247"/>
      <c r="T25" s="247"/>
      <c r="U25" s="1273"/>
      <c r="V25" s="175"/>
      <c r="W25" s="247"/>
      <c r="X25" s="247"/>
      <c r="Y25" s="1273"/>
      <c r="Z25" s="348"/>
      <c r="AA25" s="175"/>
      <c r="AB25" s="392"/>
      <c r="AC25" s="392"/>
      <c r="AD25" s="175"/>
      <c r="AE25" s="408"/>
      <c r="AF25" s="175"/>
      <c r="AG25" s="175"/>
      <c r="AH25" s="162"/>
      <c r="AI25" s="175"/>
      <c r="AJ25" s="175"/>
      <c r="AK25" s="175"/>
      <c r="AL25" s="175"/>
      <c r="AM25" s="175"/>
      <c r="AU25" s="175"/>
      <c r="AV25" s="175"/>
    </row>
    <row r="26" spans="2:48">
      <c r="B26" s="592" t="s">
        <v>299</v>
      </c>
      <c r="C26" s="359" t="s">
        <v>300</v>
      </c>
      <c r="D26" s="584" t="s">
        <v>382</v>
      </c>
      <c r="E26" s="173"/>
      <c r="F26" s="498" t="s">
        <v>24</v>
      </c>
      <c r="G26" s="1100" t="s">
        <v>137</v>
      </c>
      <c r="H26" s="599" t="s">
        <v>382</v>
      </c>
      <c r="I26" s="11"/>
      <c r="J26" s="11"/>
      <c r="K26" s="11"/>
      <c r="L26" s="11"/>
      <c r="M26" s="236"/>
      <c r="O26" s="205"/>
      <c r="P26" s="326"/>
      <c r="Q26" s="1184"/>
      <c r="R26" s="175"/>
      <c r="S26" s="205"/>
      <c r="T26" s="326"/>
      <c r="U26" s="1184"/>
      <c r="V26" s="175"/>
      <c r="W26" s="175"/>
      <c r="X26" s="175"/>
      <c r="Y26" s="175"/>
      <c r="Z26" s="175"/>
      <c r="AA26" s="175"/>
      <c r="AB26" s="180"/>
      <c r="AC26" s="175"/>
      <c r="AD26" s="205"/>
      <c r="AE26" s="175"/>
      <c r="AF26" s="205"/>
      <c r="AG26" s="175"/>
      <c r="AH26" s="173"/>
      <c r="AI26" s="175"/>
      <c r="AJ26" s="175"/>
      <c r="AK26" s="175"/>
      <c r="AL26" s="175"/>
      <c r="AM26" s="175"/>
      <c r="AU26" s="175"/>
      <c r="AV26" s="175"/>
    </row>
    <row r="27" spans="2:48" ht="18.75" customHeight="1">
      <c r="B27" s="593" t="s">
        <v>280</v>
      </c>
      <c r="C27" s="1100" t="s">
        <v>186</v>
      </c>
      <c r="D27" s="599" t="s">
        <v>379</v>
      </c>
      <c r="E27" s="169"/>
      <c r="F27" s="80"/>
      <c r="G27" s="1134" t="s">
        <v>183</v>
      </c>
      <c r="H27" s="692"/>
      <c r="I27" s="11"/>
      <c r="J27" s="11"/>
      <c r="K27" s="11"/>
      <c r="L27" s="11"/>
      <c r="M27" s="11"/>
      <c r="O27" s="205"/>
      <c r="P27" s="326"/>
      <c r="Q27" s="1265"/>
      <c r="R27" s="175"/>
      <c r="S27" s="205"/>
      <c r="T27" s="326"/>
      <c r="U27" s="1184"/>
      <c r="V27" s="175"/>
      <c r="W27" s="180"/>
      <c r="X27" s="326"/>
      <c r="Y27" s="1184"/>
      <c r="Z27" s="175"/>
      <c r="AA27" s="175"/>
      <c r="AB27" s="180"/>
      <c r="AC27" s="175"/>
      <c r="AD27" s="205"/>
      <c r="AE27" s="175"/>
      <c r="AF27" s="205"/>
      <c r="AG27" s="175"/>
      <c r="AH27" s="173"/>
      <c r="AI27" s="175"/>
      <c r="AJ27" s="175"/>
      <c r="AK27" s="175"/>
      <c r="AL27" s="175"/>
      <c r="AM27" s="175"/>
      <c r="AU27" s="175"/>
      <c r="AV27" s="175"/>
    </row>
    <row r="28" spans="2:48" ht="14.25" customHeight="1">
      <c r="B28" s="594"/>
      <c r="C28" s="879" t="s">
        <v>281</v>
      </c>
      <c r="D28" s="842"/>
      <c r="E28" s="169"/>
      <c r="F28" s="498" t="s">
        <v>253</v>
      </c>
      <c r="G28" s="1140" t="s">
        <v>316</v>
      </c>
      <c r="H28" s="1339" t="s">
        <v>277</v>
      </c>
      <c r="I28" s="11"/>
      <c r="J28" s="11"/>
      <c r="K28" s="11"/>
      <c r="L28" s="11"/>
      <c r="M28" s="175"/>
      <c r="O28" s="205"/>
      <c r="P28" s="326"/>
      <c r="Q28" s="1184"/>
      <c r="R28" s="175"/>
      <c r="S28" s="752"/>
      <c r="T28" s="1278"/>
      <c r="U28" s="1187"/>
      <c r="V28" s="175"/>
      <c r="W28" s="180"/>
      <c r="X28" s="326"/>
      <c r="Y28" s="1186"/>
      <c r="Z28" s="175"/>
      <c r="AA28" s="175"/>
      <c r="AB28" s="410"/>
      <c r="AC28" s="176"/>
      <c r="AD28" s="205"/>
      <c r="AE28" s="175"/>
      <c r="AF28" s="205"/>
      <c r="AG28" s="175"/>
      <c r="AH28" s="173"/>
      <c r="AI28" s="175"/>
      <c r="AJ28" s="175"/>
      <c r="AK28" s="175"/>
      <c r="AL28" s="175"/>
      <c r="AM28" s="175"/>
      <c r="AU28" s="175"/>
      <c r="AV28" s="175"/>
    </row>
    <row r="29" spans="2:48" ht="15" customHeight="1">
      <c r="B29" s="594" t="s">
        <v>9</v>
      </c>
      <c r="C29" s="879" t="s">
        <v>228</v>
      </c>
      <c r="D29" s="702">
        <v>200</v>
      </c>
      <c r="E29" s="11"/>
      <c r="F29" s="640" t="s">
        <v>142</v>
      </c>
      <c r="G29" s="879" t="s">
        <v>254</v>
      </c>
      <c r="H29" s="702"/>
      <c r="I29" s="11"/>
      <c r="J29" s="11"/>
      <c r="K29" s="11"/>
      <c r="L29" s="11"/>
      <c r="M29" s="11"/>
      <c r="O29" s="205"/>
      <c r="P29" s="326"/>
      <c r="Q29" s="1184"/>
      <c r="R29" s="175"/>
      <c r="S29" s="205"/>
      <c r="T29" s="1212"/>
      <c r="U29" s="1184"/>
      <c r="V29" s="175"/>
      <c r="W29" s="410"/>
      <c r="X29" s="326"/>
      <c r="Y29" s="1186"/>
      <c r="Z29" s="175"/>
      <c r="AA29" s="175"/>
      <c r="AB29" s="410"/>
      <c r="AC29" s="417"/>
      <c r="AD29" s="205"/>
      <c r="AE29" s="175"/>
      <c r="AF29" s="175"/>
      <c r="AG29" s="175"/>
      <c r="AH29" s="169"/>
      <c r="AI29" s="175"/>
      <c r="AJ29" s="175"/>
      <c r="AK29" s="175"/>
      <c r="AL29" s="175"/>
      <c r="AM29" s="175"/>
      <c r="AU29" s="175"/>
      <c r="AV29" s="175"/>
    </row>
    <row r="30" spans="2:48" ht="15.75" customHeight="1">
      <c r="B30" s="592" t="s">
        <v>10</v>
      </c>
      <c r="C30" s="359" t="s">
        <v>11</v>
      </c>
      <c r="D30" s="584">
        <v>40</v>
      </c>
      <c r="E30" s="11"/>
      <c r="F30" s="501" t="s">
        <v>9</v>
      </c>
      <c r="G30" s="359" t="s">
        <v>228</v>
      </c>
      <c r="H30" s="584">
        <v>200</v>
      </c>
      <c r="I30" s="11"/>
      <c r="J30" s="11"/>
      <c r="K30" s="11"/>
      <c r="L30" s="11"/>
      <c r="M30" s="11"/>
      <c r="O30" s="169"/>
      <c r="P30" s="1214"/>
      <c r="Q30" s="1187"/>
      <c r="R30" s="175"/>
      <c r="S30" s="205"/>
      <c r="T30" s="326"/>
      <c r="U30" s="1184"/>
      <c r="V30" s="175"/>
      <c r="W30" s="410"/>
      <c r="X30" s="326"/>
      <c r="Y30" s="1188"/>
      <c r="Z30" s="175"/>
      <c r="AA30" s="175"/>
      <c r="AB30" s="180"/>
      <c r="AC30" s="175"/>
      <c r="AD30" s="205"/>
      <c r="AE30" s="175"/>
      <c r="AF30" s="205"/>
      <c r="AG30" s="175"/>
      <c r="AH30" s="169"/>
      <c r="AI30" s="175"/>
      <c r="AJ30" s="175"/>
      <c r="AK30" s="175"/>
      <c r="AL30" s="175"/>
      <c r="AM30" s="175"/>
      <c r="AU30" s="175"/>
      <c r="AV30" s="175"/>
    </row>
    <row r="31" spans="2:48" ht="12.75" customHeight="1" thickBot="1">
      <c r="B31" s="592" t="s">
        <v>10</v>
      </c>
      <c r="C31" s="359" t="s">
        <v>15</v>
      </c>
      <c r="D31" s="584">
        <v>50</v>
      </c>
      <c r="E31" s="240"/>
      <c r="F31" s="373" t="s">
        <v>10</v>
      </c>
      <c r="G31" s="359" t="s">
        <v>11</v>
      </c>
      <c r="H31" s="481">
        <v>40</v>
      </c>
      <c r="I31" s="11"/>
      <c r="J31" s="11"/>
      <c r="K31" s="11"/>
      <c r="L31" s="11"/>
      <c r="M31" s="11"/>
      <c r="O31" s="205"/>
      <c r="P31" s="1274"/>
      <c r="Q31" s="1266"/>
      <c r="R31" s="175"/>
      <c r="S31" s="205"/>
      <c r="T31" s="326"/>
      <c r="U31" s="1184"/>
      <c r="V31" s="175"/>
      <c r="W31" s="410"/>
      <c r="X31" s="326"/>
      <c r="Y31" s="1186"/>
      <c r="Z31" s="175"/>
      <c r="AA31" s="175"/>
      <c r="AB31" s="410"/>
      <c r="AC31" s="175"/>
      <c r="AD31" s="169"/>
      <c r="AE31" s="175"/>
      <c r="AF31" s="205"/>
      <c r="AG31" s="175"/>
      <c r="AH31" s="169"/>
      <c r="AI31" s="175"/>
      <c r="AJ31" s="175"/>
      <c r="AK31" s="175"/>
      <c r="AL31" s="175"/>
      <c r="AM31" s="175"/>
      <c r="AU31" s="175"/>
      <c r="AV31" s="175"/>
    </row>
    <row r="32" spans="2:48" ht="13.5" customHeight="1" thickBot="1">
      <c r="B32" s="596"/>
      <c r="C32" s="1125" t="s">
        <v>234</v>
      </c>
      <c r="D32" s="1338"/>
      <c r="E32" s="273"/>
      <c r="F32" s="373" t="s">
        <v>10</v>
      </c>
      <c r="G32" s="359" t="s">
        <v>15</v>
      </c>
      <c r="H32" s="481">
        <v>50</v>
      </c>
      <c r="I32" s="106"/>
      <c r="J32" s="11"/>
      <c r="K32" s="11"/>
      <c r="L32" s="11"/>
      <c r="M32" s="234"/>
      <c r="O32" s="205"/>
      <c r="P32" s="326"/>
      <c r="Q32" s="1184"/>
      <c r="R32" s="175"/>
      <c r="S32" s="205"/>
      <c r="T32" s="1274"/>
      <c r="U32" s="1184"/>
      <c r="V32" s="175"/>
      <c r="W32" s="205"/>
      <c r="X32" s="1276"/>
      <c r="Y32" s="1279"/>
      <c r="Z32" s="387"/>
      <c r="AA32" s="1266"/>
      <c r="AB32" s="410"/>
      <c r="AC32" s="176"/>
      <c r="AD32" s="205"/>
      <c r="AE32" s="175"/>
      <c r="AF32" s="205"/>
      <c r="AG32" s="175"/>
      <c r="AH32" s="169"/>
      <c r="AI32" s="175"/>
      <c r="AJ32" s="175"/>
      <c r="AK32" s="175"/>
      <c r="AL32" s="175"/>
      <c r="AM32" s="175"/>
      <c r="AU32" s="175"/>
      <c r="AV32" s="175"/>
    </row>
    <row r="33" spans="1:57" ht="15.75" thickBot="1">
      <c r="B33" s="595" t="s">
        <v>552</v>
      </c>
      <c r="C33" s="1126" t="s">
        <v>245</v>
      </c>
      <c r="D33" s="1339">
        <v>100</v>
      </c>
      <c r="E33" s="169"/>
      <c r="F33" s="74"/>
      <c r="G33" s="534"/>
      <c r="H33" s="601"/>
      <c r="I33" s="15"/>
      <c r="J33" s="11"/>
      <c r="K33" s="11"/>
      <c r="L33" s="11"/>
      <c r="M33" s="243"/>
      <c r="O33" s="205"/>
      <c r="P33" s="1275"/>
      <c r="Q33" s="1184"/>
      <c r="R33" s="175"/>
      <c r="S33" s="169"/>
      <c r="T33" s="326"/>
      <c r="U33" s="1184"/>
      <c r="V33" s="175"/>
      <c r="W33" s="175"/>
      <c r="X33" s="175"/>
      <c r="Y33" s="175"/>
      <c r="Z33" s="244"/>
      <c r="AA33" s="175"/>
      <c r="AB33" s="410"/>
      <c r="AC33" s="411"/>
      <c r="AD33" s="205"/>
      <c r="AE33" s="175"/>
      <c r="AF33" s="205"/>
      <c r="AG33" s="175"/>
      <c r="AH33" s="169"/>
      <c r="AI33" s="175"/>
      <c r="AJ33" s="175"/>
      <c r="AK33" s="175"/>
      <c r="AL33" s="175"/>
      <c r="AM33" s="175"/>
      <c r="AU33" s="175"/>
      <c r="AV33" s="175"/>
    </row>
    <row r="34" spans="1:57" ht="15" customHeight="1">
      <c r="B34" s="597"/>
      <c r="C34" s="1127" t="s">
        <v>183</v>
      </c>
      <c r="D34" s="842"/>
      <c r="E34" s="169"/>
      <c r="F34" s="107"/>
      <c r="G34" s="334" t="s">
        <v>234</v>
      </c>
      <c r="H34" s="1355"/>
      <c r="I34" s="15"/>
      <c r="J34" s="11"/>
      <c r="K34" s="11"/>
      <c r="L34" s="11"/>
      <c r="M34" s="243"/>
      <c r="O34" s="767"/>
      <c r="P34" s="1214"/>
      <c r="Q34" s="1184"/>
      <c r="R34" s="175"/>
      <c r="S34" s="175"/>
      <c r="T34" s="175"/>
      <c r="U34" s="175"/>
      <c r="V34" s="175"/>
      <c r="W34" s="175"/>
      <c r="X34" s="175"/>
      <c r="Y34" s="175"/>
      <c r="Z34" s="244"/>
      <c r="AA34" s="175"/>
      <c r="AB34" s="410"/>
      <c r="AC34" s="175"/>
      <c r="AD34" s="403"/>
      <c r="AE34" s="175"/>
      <c r="AF34" s="205"/>
      <c r="AG34" s="175"/>
      <c r="AH34" s="169"/>
      <c r="AI34" s="175"/>
      <c r="AJ34" s="175"/>
      <c r="AK34" s="175"/>
      <c r="AL34" s="175"/>
      <c r="AM34" s="175"/>
      <c r="AU34" s="175"/>
      <c r="AV34" s="175"/>
    </row>
    <row r="35" spans="1:57" ht="13.5" customHeight="1">
      <c r="B35" s="594" t="s">
        <v>19</v>
      </c>
      <c r="C35" s="879" t="s">
        <v>114</v>
      </c>
      <c r="D35" s="820">
        <v>200</v>
      </c>
      <c r="E35" s="169"/>
      <c r="F35" s="501" t="s">
        <v>19</v>
      </c>
      <c r="G35" s="502" t="s">
        <v>114</v>
      </c>
      <c r="H35" s="600">
        <v>200</v>
      </c>
      <c r="I35" s="828"/>
      <c r="J35" s="11"/>
      <c r="K35" s="11"/>
      <c r="L35" s="11"/>
      <c r="M35" s="243"/>
      <c r="O35" s="205"/>
      <c r="P35" s="1214"/>
      <c r="Q35" s="1184"/>
      <c r="R35" s="175"/>
      <c r="S35" s="175"/>
      <c r="T35" s="175"/>
      <c r="U35" s="175"/>
      <c r="V35" s="175"/>
      <c r="W35" s="264"/>
      <c r="X35" s="175"/>
      <c r="Y35" s="180"/>
      <c r="Z35" s="244"/>
      <c r="AA35" s="175"/>
      <c r="AB35" s="410"/>
      <c r="AC35" s="175"/>
      <c r="AD35" s="205"/>
      <c r="AE35" s="175"/>
      <c r="AF35" s="205"/>
      <c r="AG35" s="175"/>
      <c r="AH35" s="169"/>
      <c r="AI35" s="175"/>
      <c r="AJ35" s="175"/>
      <c r="AK35" s="175"/>
      <c r="AL35" s="175"/>
      <c r="AM35" s="175"/>
      <c r="AU35" s="175"/>
      <c r="AV35" s="175"/>
    </row>
    <row r="36" spans="1:57" ht="15.75" thickBot="1">
      <c r="B36" s="1341" t="s">
        <v>13</v>
      </c>
      <c r="C36" s="1342" t="s">
        <v>544</v>
      </c>
      <c r="D36" s="1343">
        <v>80</v>
      </c>
      <c r="E36" s="169"/>
      <c r="F36" s="498" t="s">
        <v>508</v>
      </c>
      <c r="G36" s="1100" t="s">
        <v>588</v>
      </c>
      <c r="H36" s="599">
        <v>120</v>
      </c>
      <c r="I36" s="15"/>
      <c r="J36" s="11"/>
      <c r="K36" s="11"/>
      <c r="L36" s="11"/>
      <c r="M36" s="1267"/>
      <c r="O36" s="205"/>
      <c r="P36" s="1214"/>
      <c r="Q36" s="1187"/>
      <c r="R36" s="175"/>
      <c r="S36" s="175"/>
      <c r="T36" s="175"/>
      <c r="U36" s="175"/>
      <c r="V36" s="175"/>
      <c r="W36" s="180"/>
      <c r="X36" s="1280"/>
      <c r="Y36" s="1281"/>
      <c r="Z36" s="236"/>
      <c r="AA36" s="175"/>
      <c r="AB36" s="410"/>
      <c r="AC36" s="169"/>
      <c r="AD36" s="400"/>
      <c r="AE36" s="175"/>
      <c r="AF36" s="205"/>
      <c r="AG36" s="175"/>
      <c r="AH36" s="169"/>
      <c r="AI36" s="175"/>
      <c r="AJ36" s="175"/>
      <c r="AK36" s="175"/>
      <c r="AL36" s="175"/>
      <c r="AM36" s="175"/>
      <c r="AU36" s="175"/>
      <c r="AV36" s="175"/>
    </row>
    <row r="37" spans="1:57">
      <c r="B37" s="1650"/>
      <c r="C37" s="326"/>
      <c r="D37" s="4"/>
      <c r="E37" s="176"/>
      <c r="F37" s="300"/>
      <c r="G37" s="879" t="s">
        <v>589</v>
      </c>
      <c r="H37" s="842"/>
      <c r="I37" s="42"/>
      <c r="J37" s="11"/>
      <c r="K37" s="11"/>
      <c r="L37" s="11"/>
      <c r="M37" s="895"/>
      <c r="O37" s="205"/>
      <c r="P37" s="1214"/>
      <c r="Q37" s="1184"/>
      <c r="R37" s="175"/>
      <c r="S37" s="175"/>
      <c r="T37" s="175"/>
      <c r="U37" s="175"/>
      <c r="V37" s="175"/>
      <c r="W37" s="180"/>
      <c r="X37" s="1280"/>
      <c r="Y37" s="1281"/>
      <c r="Z37" s="242"/>
      <c r="AA37" s="175"/>
      <c r="AB37" s="410"/>
      <c r="AC37" s="414"/>
      <c r="AD37" s="1121"/>
      <c r="AE37" s="175"/>
      <c r="AF37" s="205"/>
      <c r="AG37" s="175"/>
      <c r="AH37" s="208"/>
      <c r="AI37" s="175"/>
      <c r="AJ37" s="175"/>
      <c r="AK37" s="175"/>
      <c r="AL37" s="175"/>
      <c r="AM37" s="175"/>
    </row>
    <row r="38" spans="1:57" ht="15.75" thickBot="1">
      <c r="E38" s="176"/>
      <c r="F38" s="1345" t="s">
        <v>13</v>
      </c>
      <c r="G38" s="337" t="s">
        <v>209</v>
      </c>
      <c r="H38" s="1343">
        <v>80</v>
      </c>
      <c r="I38" s="15"/>
      <c r="J38" s="11"/>
      <c r="K38" s="11"/>
      <c r="L38" s="11"/>
      <c r="M38" s="1267"/>
      <c r="O38" s="175"/>
      <c r="P38" s="175"/>
      <c r="Q38" s="175"/>
      <c r="R38" s="175"/>
      <c r="S38" s="175"/>
      <c r="T38" s="175"/>
      <c r="U38" s="175"/>
      <c r="V38" s="175"/>
      <c r="W38" s="175"/>
      <c r="X38" s="1205"/>
      <c r="Y38" s="955"/>
      <c r="Z38" s="236"/>
      <c r="AA38" s="175"/>
      <c r="AB38" s="410"/>
      <c r="AC38" s="414"/>
      <c r="AD38" s="205"/>
      <c r="AE38" s="175"/>
      <c r="AF38" s="205"/>
      <c r="AG38" s="175"/>
      <c r="AH38" s="175"/>
      <c r="AI38" s="175"/>
      <c r="AJ38" s="175"/>
      <c r="AK38" s="175"/>
      <c r="AL38" s="175"/>
      <c r="AM38" s="175"/>
    </row>
    <row r="39" spans="1:57" ht="15.75" thickBot="1">
      <c r="B39" s="1615" t="s">
        <v>269</v>
      </c>
      <c r="E39" s="169"/>
      <c r="F39" s="11"/>
      <c r="G39" s="169"/>
      <c r="H39" s="54"/>
      <c r="I39" s="893"/>
      <c r="J39" s="11"/>
      <c r="K39" s="11"/>
      <c r="L39" s="11"/>
      <c r="M39" s="1267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236"/>
      <c r="AA39" s="175"/>
      <c r="AB39" s="410"/>
      <c r="AC39" s="169"/>
      <c r="AD39" s="205"/>
      <c r="AE39" s="175"/>
      <c r="AF39" s="205"/>
      <c r="AG39" s="175"/>
      <c r="AH39" s="175"/>
      <c r="AI39" s="175"/>
      <c r="AJ39" s="175"/>
      <c r="AK39" s="175"/>
      <c r="AL39" s="175"/>
      <c r="AM39" s="175"/>
      <c r="AU39" s="175"/>
      <c r="AV39" s="175"/>
    </row>
    <row r="40" spans="1:57" ht="16.5" thickBot="1">
      <c r="B40" s="1587" t="s">
        <v>218</v>
      </c>
      <c r="C40" s="51"/>
      <c r="D40" s="64"/>
      <c r="E40" s="176"/>
      <c r="F40" s="177"/>
      <c r="G40" s="242"/>
      <c r="H40" s="7"/>
      <c r="I40" s="15"/>
      <c r="J40" s="11"/>
      <c r="K40" s="11"/>
      <c r="L40" s="11"/>
      <c r="M40" s="1314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214"/>
      <c r="AA40" s="175"/>
      <c r="AB40" s="414"/>
      <c r="AC40" s="173"/>
      <c r="AD40" s="205"/>
      <c r="AE40" s="175"/>
      <c r="AF40" s="205"/>
      <c r="AG40" s="175"/>
      <c r="AH40" s="175"/>
      <c r="AI40" s="175"/>
      <c r="AJ40" s="175"/>
      <c r="AK40" s="175"/>
      <c r="AL40" s="175"/>
      <c r="AM40" s="175"/>
      <c r="AU40" s="205"/>
      <c r="AV40" s="187"/>
    </row>
    <row r="41" spans="1:57" ht="15.75" thickBot="1">
      <c r="B41" s="107"/>
      <c r="C41" s="285" t="s">
        <v>233</v>
      </c>
      <c r="D41" s="69"/>
      <c r="E41" s="23"/>
      <c r="F41" s="11"/>
      <c r="G41" s="11"/>
      <c r="H41" s="11"/>
      <c r="I41" s="11"/>
      <c r="J41" s="11"/>
      <c r="K41" s="54"/>
      <c r="L41" s="11"/>
      <c r="M41" s="246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236"/>
      <c r="AA41" s="175"/>
      <c r="AB41" s="205"/>
      <c r="AC41" s="169"/>
      <c r="AD41" s="175"/>
      <c r="AE41" s="175"/>
      <c r="AF41" s="205"/>
      <c r="AG41" s="175"/>
      <c r="AH41" s="175"/>
      <c r="AI41" s="175"/>
      <c r="AJ41" s="175"/>
      <c r="AK41" s="175"/>
      <c r="AL41" s="175"/>
      <c r="AM41" s="175"/>
      <c r="AU41" s="205"/>
      <c r="AV41" s="187"/>
    </row>
    <row r="42" spans="1:57" ht="15.75">
      <c r="B42" s="1599" t="s">
        <v>309</v>
      </c>
      <c r="C42" s="1124" t="s">
        <v>208</v>
      </c>
      <c r="D42" s="1731">
        <v>250</v>
      </c>
      <c r="E42" s="891"/>
      <c r="F42" s="106"/>
      <c r="G42" s="234"/>
      <c r="H42" s="11"/>
      <c r="I42" s="11"/>
      <c r="J42" s="11"/>
      <c r="K42" s="54"/>
      <c r="L42" s="11"/>
      <c r="M42" s="895"/>
      <c r="O42" s="1272"/>
      <c r="P42" s="761"/>
      <c r="Q42" s="761"/>
      <c r="R42" s="169"/>
      <c r="S42" s="175"/>
      <c r="T42" s="175"/>
      <c r="U42" s="175"/>
      <c r="V42" s="175"/>
      <c r="W42" s="175"/>
      <c r="X42" s="175"/>
      <c r="Y42" s="175"/>
      <c r="Z42" s="242"/>
      <c r="AA42" s="175"/>
      <c r="AB42" s="205"/>
      <c r="AC42" s="175"/>
      <c r="AD42" s="175"/>
      <c r="AE42" s="175"/>
      <c r="AF42" s="169"/>
      <c r="AG42" s="175"/>
      <c r="AH42" s="175"/>
      <c r="AI42" s="175"/>
      <c r="AJ42" s="175"/>
      <c r="AK42" s="175"/>
      <c r="AL42" s="175"/>
      <c r="AM42" s="175"/>
      <c r="AU42" s="205"/>
      <c r="AV42" s="187"/>
    </row>
    <row r="43" spans="1:57">
      <c r="B43" s="1594" t="s">
        <v>115</v>
      </c>
      <c r="C43" s="1041" t="s">
        <v>539</v>
      </c>
      <c r="D43" s="1732" t="s">
        <v>395</v>
      </c>
      <c r="E43" s="7"/>
      <c r="F43" s="1310"/>
      <c r="G43" s="1315"/>
      <c r="H43" s="1316"/>
      <c r="I43" s="11"/>
      <c r="J43" s="11"/>
      <c r="K43" s="54"/>
      <c r="L43" s="11"/>
      <c r="M43" s="11"/>
      <c r="O43" s="247"/>
      <c r="P43" s="247"/>
      <c r="Q43" s="1273"/>
      <c r="R43" s="175"/>
      <c r="S43" s="247"/>
      <c r="T43" s="247"/>
      <c r="U43" s="1273"/>
      <c r="V43" s="175"/>
      <c r="W43" s="247"/>
      <c r="X43" s="247"/>
      <c r="Y43" s="1273"/>
      <c r="Z43" s="964"/>
      <c r="AA43" s="175"/>
      <c r="AB43" s="175"/>
      <c r="AC43" s="175"/>
      <c r="AD43" s="175"/>
      <c r="AE43" s="175"/>
      <c r="AF43" s="169"/>
      <c r="AG43" s="175"/>
      <c r="AH43" s="169"/>
      <c r="AI43" s="169"/>
      <c r="AJ43" s="175"/>
      <c r="AK43" s="175"/>
      <c r="AL43" s="175"/>
      <c r="AM43" s="175"/>
      <c r="AU43" s="205"/>
      <c r="AV43" s="189"/>
      <c r="BA43" s="11"/>
      <c r="BB43" s="11"/>
      <c r="BC43" s="11"/>
      <c r="BD43" s="11"/>
      <c r="BE43" s="11"/>
    </row>
    <row r="44" spans="1:57" ht="15.75">
      <c r="A44" s="156"/>
      <c r="B44" s="1595"/>
      <c r="C44" s="552" t="s">
        <v>540</v>
      </c>
      <c r="D44" s="1733"/>
      <c r="E44" s="62"/>
      <c r="F44" s="15"/>
      <c r="G44" s="243"/>
      <c r="H44" s="891"/>
      <c r="I44" s="106"/>
      <c r="J44" s="11"/>
      <c r="K44" s="54"/>
      <c r="L44" s="11"/>
      <c r="M44" s="234"/>
      <c r="O44" s="205"/>
      <c r="P44" s="326"/>
      <c r="Q44" s="1184"/>
      <c r="R44" s="175"/>
      <c r="S44" s="205"/>
      <c r="T44" s="1212"/>
      <c r="U44" s="1193"/>
      <c r="V44" s="175"/>
      <c r="W44" s="175"/>
      <c r="X44" s="175"/>
      <c r="Y44" s="175"/>
      <c r="Z44" s="964"/>
      <c r="AA44" s="175"/>
      <c r="AB44" s="419"/>
      <c r="AC44" s="214"/>
      <c r="AJ44" s="175"/>
      <c r="AK44" s="175"/>
      <c r="AL44" s="175"/>
      <c r="AM44" s="175"/>
      <c r="AU44" s="205"/>
      <c r="AV44" s="195"/>
      <c r="BA44" s="11"/>
      <c r="BB44" s="11"/>
      <c r="BC44" s="11"/>
      <c r="BD44" s="11"/>
      <c r="BE44" s="11"/>
    </row>
    <row r="45" spans="1:57">
      <c r="B45" s="1600" t="s">
        <v>185</v>
      </c>
      <c r="C45" s="359" t="s">
        <v>184</v>
      </c>
      <c r="D45" s="1357">
        <v>200</v>
      </c>
      <c r="E45" s="7"/>
      <c r="F45" s="15"/>
      <c r="G45" s="243"/>
      <c r="H45" s="1296"/>
      <c r="I45" s="174"/>
      <c r="J45" s="11"/>
      <c r="K45" s="54"/>
      <c r="L45" s="11"/>
      <c r="M45" s="242"/>
      <c r="O45" s="205"/>
      <c r="P45" s="326"/>
      <c r="Q45" s="1265"/>
      <c r="R45" s="175"/>
      <c r="S45" s="169"/>
      <c r="T45" s="326"/>
      <c r="U45" s="1184"/>
      <c r="V45" s="175"/>
      <c r="W45" s="180"/>
      <c r="X45" s="326"/>
      <c r="Y45" s="1186"/>
      <c r="Z45" s="964"/>
      <c r="AA45" s="175"/>
      <c r="AB45" s="175"/>
      <c r="AJ45" s="175"/>
      <c r="AK45" s="175"/>
      <c r="AL45" s="175"/>
      <c r="AM45" s="175"/>
      <c r="AU45" s="205"/>
      <c r="AV45" s="191"/>
      <c r="BA45" s="11"/>
      <c r="BB45" s="11"/>
      <c r="BC45" s="11"/>
      <c r="BD45" s="11"/>
      <c r="BE45" s="11"/>
    </row>
    <row r="46" spans="1:57">
      <c r="B46" s="1601" t="s">
        <v>10</v>
      </c>
      <c r="C46" s="359" t="s">
        <v>11</v>
      </c>
      <c r="D46" s="1347">
        <v>60</v>
      </c>
      <c r="E46" s="23"/>
      <c r="F46" s="5"/>
      <c r="G46" s="579"/>
      <c r="H46" s="169"/>
      <c r="I46" s="168"/>
      <c r="J46" s="11"/>
      <c r="K46" s="54"/>
      <c r="L46" s="11"/>
      <c r="M46" s="242"/>
      <c r="O46" s="205"/>
      <c r="P46" s="326"/>
      <c r="Q46" s="1184"/>
      <c r="R46" s="175"/>
      <c r="S46" s="205"/>
      <c r="T46" s="326"/>
      <c r="U46" s="1184"/>
      <c r="V46" s="175"/>
      <c r="W46" s="410"/>
      <c r="X46" s="326"/>
      <c r="Y46" s="1188"/>
      <c r="Z46" s="964"/>
      <c r="AA46" s="175"/>
      <c r="AB46" s="175"/>
      <c r="AJ46" s="175"/>
      <c r="AK46" s="175"/>
      <c r="AL46" s="175"/>
      <c r="AM46" s="175"/>
      <c r="AU46" s="205"/>
      <c r="AV46" s="187"/>
      <c r="BA46" s="11"/>
      <c r="BB46" s="11"/>
      <c r="BC46" s="11"/>
      <c r="BD46" s="11"/>
      <c r="BE46" s="11"/>
    </row>
    <row r="47" spans="1:57">
      <c r="B47" s="1602" t="s">
        <v>10</v>
      </c>
      <c r="C47" s="1100" t="s">
        <v>15</v>
      </c>
      <c r="D47" s="1628">
        <v>50</v>
      </c>
      <c r="E47" s="7"/>
      <c r="F47" s="59"/>
      <c r="G47" s="246"/>
      <c r="H47" s="173"/>
      <c r="I47" s="174"/>
      <c r="J47" s="11"/>
      <c r="K47" s="54"/>
      <c r="L47" s="11"/>
      <c r="M47" s="244"/>
      <c r="O47" s="205"/>
      <c r="P47" s="326"/>
      <c r="Q47" s="1184"/>
      <c r="R47" s="175"/>
      <c r="S47" s="205"/>
      <c r="T47" s="326"/>
      <c r="U47" s="1184"/>
      <c r="V47" s="175"/>
      <c r="W47" s="410"/>
      <c r="X47" s="326"/>
      <c r="Y47" s="1186"/>
      <c r="Z47" s="964"/>
      <c r="AA47" s="175"/>
      <c r="AB47" s="175"/>
      <c r="AJ47" s="175"/>
      <c r="AK47" s="175"/>
      <c r="AL47" s="175"/>
      <c r="AM47" s="175"/>
      <c r="AU47" s="205"/>
      <c r="AV47" s="169"/>
      <c r="BA47" s="11"/>
      <c r="BB47" s="11"/>
      <c r="BC47" s="11"/>
      <c r="BD47" s="11"/>
      <c r="BE47" s="11"/>
    </row>
    <row r="48" spans="1:57">
      <c r="B48" s="1594" t="s">
        <v>10</v>
      </c>
      <c r="C48" s="1100" t="s">
        <v>549</v>
      </c>
      <c r="D48" s="1628">
        <v>20</v>
      </c>
      <c r="E48" s="240"/>
      <c r="F48" s="175"/>
      <c r="G48" s="175"/>
      <c r="H48" s="173"/>
      <c r="I48" s="174"/>
      <c r="J48" s="11"/>
      <c r="K48" s="54"/>
      <c r="L48" s="11"/>
      <c r="M48" s="175"/>
      <c r="O48" s="205"/>
      <c r="P48" s="1274"/>
      <c r="Q48" s="1187"/>
      <c r="R48" s="175"/>
      <c r="S48" s="205"/>
      <c r="T48" s="326"/>
      <c r="U48" s="1184"/>
      <c r="V48" s="175"/>
      <c r="W48" s="205"/>
      <c r="X48" s="1282"/>
      <c r="Y48" s="1277"/>
      <c r="Z48" s="631"/>
      <c r="AA48" s="1187"/>
      <c r="AB48" s="962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U48" s="205"/>
      <c r="AV48" s="169"/>
      <c r="BA48" s="11"/>
      <c r="BB48" s="11"/>
      <c r="BC48" s="11"/>
      <c r="BD48" s="11"/>
      <c r="BE48" s="11"/>
    </row>
    <row r="49" spans="2:57" ht="15.75" thickBot="1">
      <c r="B49" s="111"/>
      <c r="C49" s="1603" t="s">
        <v>548</v>
      </c>
      <c r="D49" s="1734"/>
      <c r="E49" s="891"/>
      <c r="F49" s="106"/>
      <c r="G49" s="234"/>
      <c r="H49" s="173"/>
      <c r="I49" s="174"/>
      <c r="J49" s="11"/>
      <c r="K49" s="54"/>
      <c r="L49" s="11"/>
      <c r="M49" s="242"/>
      <c r="O49" s="205"/>
      <c r="P49" s="1275"/>
      <c r="Q49" s="1187"/>
      <c r="R49" s="175"/>
      <c r="S49" s="169"/>
      <c r="T49" s="1212"/>
      <c r="U49" s="1184"/>
      <c r="V49" s="175"/>
      <c r="W49" s="175"/>
      <c r="X49" s="175"/>
      <c r="Y49" s="175"/>
      <c r="Z49" s="964"/>
      <c r="AA49" s="175"/>
      <c r="AB49" s="392"/>
      <c r="AC49" s="392"/>
      <c r="AD49" s="175"/>
      <c r="AE49" s="408"/>
      <c r="AF49" s="409"/>
      <c r="AG49" s="175"/>
      <c r="AH49" s="162"/>
      <c r="AI49" s="175"/>
      <c r="AJ49" s="175"/>
      <c r="AK49" s="175"/>
      <c r="AL49" s="175"/>
      <c r="AM49" s="175"/>
      <c r="AU49" s="205"/>
      <c r="AV49" s="175"/>
      <c r="BA49" s="11"/>
      <c r="BB49" s="11"/>
      <c r="BC49" s="11"/>
      <c r="BD49" s="11"/>
      <c r="BE49" s="11"/>
    </row>
    <row r="50" spans="2:57" ht="15.75" thickBot="1">
      <c r="B50" s="80"/>
      <c r="C50" s="1592" t="s">
        <v>234</v>
      </c>
      <c r="D50" s="692"/>
      <c r="E50" s="169"/>
      <c r="F50" s="168"/>
      <c r="G50" s="244"/>
      <c r="H50" s="173"/>
      <c r="I50" s="174"/>
      <c r="J50" s="1152"/>
      <c r="K50" s="204"/>
      <c r="L50" s="156"/>
      <c r="M50" s="11"/>
      <c r="O50" s="205"/>
      <c r="P50" s="1275"/>
      <c r="Q50" s="1187"/>
      <c r="R50" s="175"/>
      <c r="S50" s="175"/>
      <c r="T50" s="175"/>
      <c r="U50" s="175"/>
      <c r="V50" s="175"/>
      <c r="W50" s="410"/>
      <c r="X50" s="326"/>
      <c r="Y50" s="1185"/>
      <c r="Z50" s="964"/>
      <c r="AA50" s="175"/>
      <c r="AB50" s="173"/>
      <c r="AC50" s="175"/>
      <c r="AD50" s="205"/>
      <c r="AE50" s="175"/>
      <c r="AF50" s="205"/>
      <c r="AG50" s="175"/>
      <c r="AH50" s="173"/>
      <c r="AI50" s="175"/>
      <c r="AJ50" s="175"/>
      <c r="AK50" s="175"/>
      <c r="AL50" s="175"/>
      <c r="AM50" s="175"/>
      <c r="AU50" s="205"/>
      <c r="AV50" s="175"/>
      <c r="BA50" s="11"/>
      <c r="BB50" s="11"/>
      <c r="BC50" s="11"/>
      <c r="BD50" s="11"/>
      <c r="BE50" s="11"/>
    </row>
    <row r="51" spans="2:57">
      <c r="B51" s="610" t="s">
        <v>19</v>
      </c>
      <c r="C51" s="611" t="s">
        <v>114</v>
      </c>
      <c r="D51" s="1629">
        <v>200</v>
      </c>
      <c r="E51" s="169"/>
      <c r="F51" s="168"/>
      <c r="G51" s="244"/>
      <c r="H51" s="11"/>
      <c r="I51" s="11"/>
      <c r="M51" s="11"/>
      <c r="O51" s="205"/>
      <c r="P51" s="1275"/>
      <c r="Q51" s="1184"/>
      <c r="R51" s="175"/>
      <c r="S51" s="175"/>
      <c r="T51" s="175"/>
      <c r="U51" s="175"/>
      <c r="V51" s="175"/>
      <c r="W51" s="175"/>
      <c r="X51" s="175"/>
      <c r="Y51" s="175"/>
      <c r="Z51" s="964"/>
      <c r="AA51" s="175"/>
      <c r="AB51" s="173"/>
      <c r="AC51" s="175"/>
      <c r="AD51" s="205"/>
      <c r="AE51" s="175"/>
      <c r="AF51" s="205"/>
      <c r="AG51" s="175"/>
      <c r="AH51" s="173"/>
      <c r="AI51" s="175"/>
      <c r="AJ51" s="175"/>
      <c r="AK51" s="175"/>
      <c r="AL51" s="175"/>
      <c r="AM51" s="175"/>
      <c r="AU51" s="205"/>
      <c r="AV51" s="175"/>
      <c r="BA51" s="11"/>
      <c r="BB51" s="11"/>
      <c r="BC51" s="11"/>
      <c r="BD51" s="11"/>
      <c r="BE51" s="11"/>
    </row>
    <row r="52" spans="2:57">
      <c r="B52" s="726" t="s">
        <v>553</v>
      </c>
      <c r="C52" s="1588" t="s">
        <v>239</v>
      </c>
      <c r="D52" s="1339">
        <v>100</v>
      </c>
      <c r="E52" s="169"/>
      <c r="F52" s="168"/>
      <c r="G52" s="244"/>
      <c r="H52" s="11"/>
      <c r="I52" s="11"/>
      <c r="M52" s="11"/>
      <c r="N52" s="11"/>
      <c r="O52" s="205"/>
      <c r="P52" s="326"/>
      <c r="Q52" s="1184"/>
      <c r="R52" s="175"/>
      <c r="S52" s="175"/>
      <c r="T52" s="175"/>
      <c r="U52" s="175"/>
      <c r="V52" s="175"/>
      <c r="W52" s="175"/>
      <c r="X52" s="175"/>
      <c r="Y52" s="175"/>
      <c r="Z52" s="174"/>
      <c r="AA52" s="175"/>
      <c r="AB52" s="176"/>
      <c r="AC52" s="176"/>
      <c r="AD52" s="205"/>
      <c r="AE52" s="175"/>
      <c r="AF52" s="205"/>
      <c r="AG52" s="175"/>
      <c r="AH52" s="173"/>
      <c r="AI52" s="175"/>
      <c r="AJ52" s="175"/>
      <c r="AK52" s="175"/>
      <c r="AL52" s="175"/>
      <c r="AM52" s="175"/>
      <c r="AU52" s="205"/>
      <c r="AV52" s="169"/>
      <c r="BA52" s="11"/>
      <c r="BB52" s="11"/>
      <c r="BC52" s="11"/>
      <c r="BD52" s="11"/>
      <c r="BE52" s="11"/>
    </row>
    <row r="53" spans="2:57" ht="15.75" thickBot="1">
      <c r="B53" s="1345" t="s">
        <v>13</v>
      </c>
      <c r="C53" s="1342" t="s">
        <v>546</v>
      </c>
      <c r="D53" s="1343">
        <v>80</v>
      </c>
      <c r="E53" s="169"/>
      <c r="F53" s="168"/>
      <c r="G53" s="244"/>
      <c r="H53" s="11"/>
      <c r="I53" s="11"/>
      <c r="M53" s="11"/>
      <c r="N53" s="11"/>
      <c r="O53" s="205"/>
      <c r="P53" s="1212"/>
      <c r="Q53" s="1184"/>
      <c r="R53" s="175"/>
      <c r="S53" s="175"/>
      <c r="T53" s="175"/>
      <c r="U53" s="175"/>
      <c r="V53" s="175"/>
      <c r="W53" s="175"/>
      <c r="X53" s="175"/>
      <c r="Y53" s="175"/>
      <c r="Z53" s="168"/>
      <c r="AA53" s="175"/>
      <c r="AB53" s="176"/>
      <c r="AC53" s="417"/>
      <c r="AD53" s="205"/>
      <c r="AE53" s="175"/>
      <c r="AF53" s="205"/>
      <c r="AG53" s="175"/>
      <c r="AH53" s="169"/>
      <c r="AI53" s="175"/>
      <c r="AJ53" s="175"/>
      <c r="AK53" s="175"/>
      <c r="AL53" s="175"/>
      <c r="AM53" s="175"/>
      <c r="AU53" s="205"/>
      <c r="AV53" s="169"/>
      <c r="BA53" s="11"/>
      <c r="BB53" s="11"/>
      <c r="BC53" s="11"/>
      <c r="BD53" s="11"/>
      <c r="BE53" s="11"/>
    </row>
    <row r="54" spans="2:57">
      <c r="B54" s="187"/>
      <c r="C54" s="169"/>
      <c r="D54" s="162"/>
      <c r="E54" s="11"/>
      <c r="F54" s="11"/>
      <c r="G54" s="11"/>
      <c r="H54" s="11"/>
      <c r="I54" s="11"/>
      <c r="M54" s="11"/>
      <c r="N54" s="11"/>
      <c r="O54" s="205"/>
      <c r="P54" s="1212"/>
      <c r="Q54" s="1184"/>
      <c r="R54" s="175"/>
      <c r="S54" s="175"/>
      <c r="T54" s="175"/>
      <c r="U54" s="175"/>
      <c r="V54" s="175"/>
      <c r="W54" s="175"/>
      <c r="X54" s="175"/>
      <c r="Y54" s="175"/>
      <c r="Z54" s="406"/>
      <c r="AA54" s="175"/>
      <c r="AB54" s="173"/>
      <c r="AC54" s="175"/>
      <c r="AD54" s="205"/>
      <c r="AE54" s="175"/>
      <c r="AF54" s="205"/>
      <c r="AG54" s="175"/>
      <c r="AH54" s="169"/>
      <c r="AI54" s="175"/>
      <c r="AJ54" s="175"/>
      <c r="AK54" s="175"/>
      <c r="AL54" s="175"/>
      <c r="AM54" s="175"/>
      <c r="AU54" s="205"/>
      <c r="AV54" s="169"/>
      <c r="BA54" s="11"/>
      <c r="BB54" s="11"/>
      <c r="BC54" s="11"/>
      <c r="BD54" s="11"/>
      <c r="BE54" s="11"/>
    </row>
    <row r="55" spans="2:57">
      <c r="E55" s="11"/>
      <c r="F55" s="11"/>
      <c r="G55" s="11"/>
      <c r="H55" s="11"/>
      <c r="I55" s="11"/>
      <c r="M55" s="11"/>
      <c r="N55" s="11"/>
      <c r="O55" s="752"/>
      <c r="P55" s="1274"/>
      <c r="Q55" s="1184"/>
      <c r="R55" s="175"/>
      <c r="S55" s="175"/>
      <c r="T55" s="175"/>
      <c r="U55" s="175"/>
      <c r="V55" s="175"/>
      <c r="W55" s="175"/>
      <c r="X55" s="175"/>
      <c r="Y55" s="175"/>
      <c r="Z55" s="629"/>
      <c r="AA55" s="175"/>
      <c r="AB55" s="176"/>
      <c r="AC55" s="176"/>
      <c r="AD55" s="169"/>
      <c r="AE55" s="413"/>
      <c r="AF55" s="205"/>
      <c r="AG55" s="175"/>
      <c r="AH55" s="169"/>
      <c r="AI55" s="175"/>
      <c r="AJ55" s="175"/>
      <c r="AK55" s="175"/>
      <c r="AL55" s="175"/>
      <c r="AM55" s="175"/>
      <c r="AU55" s="169"/>
      <c r="AV55" s="169"/>
      <c r="BA55" s="11"/>
      <c r="BB55" s="11"/>
      <c r="BC55" s="11"/>
      <c r="BD55" s="11"/>
      <c r="BE55" s="11"/>
    </row>
    <row r="56" spans="2:57" ht="14.25" customHeight="1">
      <c r="E56" s="11"/>
      <c r="F56" s="11"/>
      <c r="G56" s="11"/>
      <c r="H56" s="11"/>
      <c r="I56" s="11"/>
      <c r="M56" s="11"/>
      <c r="N56" s="11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244"/>
      <c r="AA56" s="175"/>
      <c r="AB56" s="176"/>
      <c r="AC56" s="411"/>
      <c r="AD56" s="205"/>
      <c r="AE56" s="175"/>
      <c r="AF56" s="205"/>
      <c r="AG56" s="175"/>
      <c r="AH56" s="169"/>
      <c r="AI56" s="175"/>
      <c r="AJ56" s="175"/>
      <c r="AK56" s="175"/>
      <c r="AL56" s="175"/>
      <c r="AM56" s="175"/>
      <c r="AU56" s="7"/>
      <c r="AV56" s="11"/>
      <c r="BA56" s="11"/>
      <c r="BB56" s="11"/>
      <c r="BC56" s="11"/>
      <c r="BD56" s="11"/>
      <c r="BE56" s="11"/>
    </row>
    <row r="57" spans="2:57" ht="13.5" customHeight="1">
      <c r="B57" s="324" t="s">
        <v>456</v>
      </c>
      <c r="G57" s="2"/>
      <c r="H57" s="2"/>
      <c r="I57" s="11"/>
      <c r="M57" s="11"/>
      <c r="N57" s="11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244"/>
      <c r="AA57" s="175"/>
      <c r="AB57" s="176"/>
      <c r="AC57" s="411"/>
      <c r="AD57" s="205"/>
      <c r="AE57" s="175"/>
      <c r="AF57" s="205"/>
      <c r="AG57" s="175"/>
      <c r="AH57" s="169"/>
      <c r="AI57" s="175"/>
      <c r="AJ57" s="175"/>
      <c r="AK57" s="175"/>
      <c r="AL57" s="175"/>
      <c r="AM57" s="175"/>
      <c r="AU57" s="7"/>
      <c r="AV57" s="11"/>
      <c r="BA57" s="11"/>
      <c r="BB57" s="11"/>
      <c r="BC57" s="11"/>
      <c r="BD57" s="11"/>
      <c r="BE57" s="11"/>
    </row>
    <row r="58" spans="2:57" ht="13.5" customHeight="1">
      <c r="B58" s="81" t="s">
        <v>216</v>
      </c>
      <c r="C58"/>
      <c r="D58" s="799" t="s">
        <v>457</v>
      </c>
      <c r="F58" s="96"/>
      <c r="G58" s="96"/>
      <c r="I58" s="11"/>
      <c r="M58" s="11"/>
      <c r="N58" s="11"/>
      <c r="O58" s="175"/>
      <c r="P58" s="175"/>
      <c r="Q58" s="175"/>
      <c r="R58" s="747"/>
      <c r="S58" s="175"/>
      <c r="T58" s="265"/>
      <c r="U58" s="265"/>
      <c r="V58" s="1271"/>
      <c r="W58" s="221"/>
      <c r="X58" s="175"/>
      <c r="Y58" s="175"/>
      <c r="Z58" s="175"/>
      <c r="AA58" s="175"/>
      <c r="AB58" s="176"/>
      <c r="AC58" s="175"/>
      <c r="AD58" s="403"/>
      <c r="AE58" s="175"/>
      <c r="AF58" s="205"/>
      <c r="AG58" s="175"/>
      <c r="AH58" s="169"/>
      <c r="AI58" s="175"/>
      <c r="AJ58" s="169"/>
      <c r="AK58" s="175"/>
      <c r="AL58" s="175"/>
      <c r="AM58" s="175"/>
      <c r="AU58" s="7"/>
      <c r="AV58" s="11"/>
      <c r="BA58" s="11"/>
      <c r="BB58" s="11"/>
      <c r="BC58" s="11"/>
      <c r="BD58" s="11"/>
      <c r="BE58" s="11"/>
    </row>
    <row r="59" spans="2:57" ht="15" customHeight="1">
      <c r="G59" s="1307">
        <v>0.4</v>
      </c>
      <c r="H59" t="s">
        <v>307</v>
      </c>
      <c r="I59" s="11"/>
      <c r="M59" s="11"/>
      <c r="N59" s="11"/>
      <c r="O59" s="265"/>
      <c r="P59" s="175"/>
      <c r="Q59" s="175"/>
      <c r="R59" s="175"/>
      <c r="S59" s="175"/>
      <c r="T59" s="175"/>
      <c r="U59" s="173"/>
      <c r="V59" s="399"/>
      <c r="W59" s="169"/>
      <c r="X59" s="175"/>
      <c r="Y59" s="175"/>
      <c r="Z59" s="753"/>
      <c r="AA59" s="175"/>
      <c r="AB59" s="176"/>
      <c r="AC59" s="175"/>
      <c r="AD59" s="169"/>
      <c r="AE59" s="175"/>
      <c r="AF59" s="205"/>
      <c r="AG59" s="175"/>
      <c r="AH59" s="169"/>
      <c r="AI59" s="175"/>
      <c r="AJ59" s="175"/>
      <c r="AK59" s="175"/>
      <c r="AL59" s="175"/>
      <c r="AM59" s="175"/>
      <c r="BA59" s="11"/>
      <c r="BB59" s="11"/>
      <c r="BC59" s="11"/>
      <c r="BD59" s="11"/>
      <c r="BE59" s="11"/>
    </row>
    <row r="60" spans="2:57" ht="16.5" customHeight="1">
      <c r="C60" s="2"/>
      <c r="D60" s="98"/>
      <c r="E60" s="218" t="s">
        <v>268</v>
      </c>
      <c r="I60" s="11"/>
      <c r="M60" s="11"/>
      <c r="N60" s="11"/>
      <c r="O60" s="399"/>
      <c r="P60" s="175"/>
      <c r="Q60" s="760"/>
      <c r="R60" s="175"/>
      <c r="S60" s="175"/>
      <c r="T60" s="162"/>
      <c r="U60" s="747"/>
      <c r="V60" s="175"/>
      <c r="W60" s="399"/>
      <c r="X60" s="175"/>
      <c r="Y60" s="175"/>
      <c r="Z60" s="236"/>
      <c r="AA60" s="175"/>
      <c r="AB60" s="176"/>
      <c r="AC60" s="169"/>
      <c r="AD60" s="400"/>
      <c r="AE60" s="175"/>
      <c r="AF60" s="205"/>
      <c r="AG60" s="175"/>
      <c r="AH60" s="169"/>
      <c r="AI60" s="175"/>
      <c r="AJ60" s="175"/>
      <c r="AK60" s="175"/>
      <c r="AL60" s="175"/>
      <c r="AM60" s="175"/>
      <c r="BA60" s="11"/>
      <c r="BB60" s="11"/>
      <c r="BC60" s="11"/>
      <c r="BD60" s="11"/>
      <c r="BE60" s="11"/>
    </row>
    <row r="61" spans="2:57" ht="17.25" customHeight="1">
      <c r="G61" s="95"/>
      <c r="I61" s="193"/>
      <c r="M61" s="180"/>
      <c r="N61" s="11"/>
      <c r="O61" s="399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965"/>
      <c r="AA61" s="175"/>
      <c r="AB61" s="176"/>
      <c r="AC61" s="414"/>
      <c r="AD61" s="205"/>
      <c r="AE61" s="175"/>
      <c r="AF61" s="205"/>
      <c r="AG61" s="175"/>
      <c r="AH61" s="208"/>
      <c r="AI61" s="175"/>
      <c r="AJ61" s="175"/>
      <c r="AK61" s="175"/>
      <c r="AL61" s="175"/>
      <c r="AM61" s="175"/>
      <c r="BA61" s="11"/>
      <c r="BB61" s="11"/>
      <c r="BC61" s="11"/>
      <c r="BD61" s="11"/>
      <c r="BE61" s="11"/>
    </row>
    <row r="62" spans="2:57" ht="15.75" thickBot="1">
      <c r="B62" s="1729" t="s">
        <v>268</v>
      </c>
      <c r="C62" s="54"/>
      <c r="D62" s="11"/>
      <c r="E62" s="11"/>
      <c r="F62" s="1625" t="s">
        <v>268</v>
      </c>
      <c r="G62" s="95"/>
      <c r="I62" s="389"/>
      <c r="M62" s="390"/>
      <c r="N62" s="11"/>
      <c r="O62" s="247"/>
      <c r="P62" s="175"/>
      <c r="Q62" s="175"/>
      <c r="R62" s="175"/>
      <c r="S62" s="187"/>
      <c r="T62" s="399"/>
      <c r="U62" s="175"/>
      <c r="V62" s="175"/>
      <c r="W62" s="175"/>
      <c r="X62" s="175"/>
      <c r="Y62" s="169"/>
      <c r="Z62" s="236"/>
      <c r="AA62" s="175"/>
      <c r="AB62" s="176"/>
      <c r="AC62" s="169"/>
      <c r="AD62" s="205"/>
      <c r="AE62" s="175"/>
      <c r="AF62" s="205"/>
      <c r="AG62" s="175"/>
      <c r="AH62" s="175"/>
      <c r="AI62" s="175"/>
      <c r="AJ62" s="175"/>
      <c r="AK62" s="175"/>
      <c r="AL62" s="175"/>
      <c r="AM62" s="175"/>
      <c r="AZ62" s="11"/>
      <c r="BA62" s="11"/>
      <c r="BB62" s="11"/>
      <c r="BC62" s="11"/>
      <c r="BD62" s="11"/>
      <c r="BE62" s="11"/>
    </row>
    <row r="63" spans="2:57" ht="15.75">
      <c r="B63" s="870" t="s">
        <v>2</v>
      </c>
      <c r="C63" s="871" t="s">
        <v>3</v>
      </c>
      <c r="D63" s="1348" t="s">
        <v>4</v>
      </c>
      <c r="E63" s="1264"/>
      <c r="F63" s="34" t="s">
        <v>2</v>
      </c>
      <c r="G63" s="101" t="s">
        <v>3</v>
      </c>
      <c r="H63" s="532" t="s">
        <v>4</v>
      </c>
      <c r="I63" s="168"/>
      <c r="M63" s="244"/>
      <c r="N63" s="11"/>
      <c r="O63" s="1360"/>
      <c r="P63" s="54"/>
      <c r="Q63" s="11"/>
      <c r="R63" s="175"/>
      <c r="S63" s="175"/>
      <c r="T63" s="175"/>
      <c r="U63" s="175"/>
      <c r="V63" s="175"/>
      <c r="W63" s="175"/>
      <c r="X63" s="175"/>
      <c r="Y63" s="175"/>
      <c r="Z63" s="236"/>
      <c r="AA63" s="175"/>
      <c r="AB63" s="176"/>
      <c r="AC63" s="169"/>
      <c r="AD63" s="205"/>
      <c r="AE63" s="175"/>
      <c r="AF63" s="205"/>
      <c r="AG63" s="175"/>
      <c r="AH63" s="175"/>
      <c r="AI63" s="175"/>
      <c r="AJ63" s="175"/>
      <c r="AK63" s="175"/>
      <c r="AL63" s="175"/>
      <c r="AM63" s="175"/>
      <c r="AZ63" s="11"/>
      <c r="BA63" s="11"/>
      <c r="BB63" s="11"/>
      <c r="BC63" s="11"/>
      <c r="BD63" s="11"/>
      <c r="BE63" s="11"/>
    </row>
    <row r="64" spans="2:57" ht="15.75" thickBot="1">
      <c r="B64" s="873" t="s">
        <v>5</v>
      </c>
      <c r="C64" s="175"/>
      <c r="D64" s="1349" t="s">
        <v>80</v>
      </c>
      <c r="E64" s="891"/>
      <c r="F64" s="605" t="s">
        <v>5</v>
      </c>
      <c r="G64" s="20"/>
      <c r="H64" s="710" t="s">
        <v>80</v>
      </c>
      <c r="I64" s="168"/>
      <c r="M64" s="244"/>
      <c r="N64" s="11"/>
      <c r="O64" s="11"/>
      <c r="P64" s="54"/>
      <c r="Q64" s="11"/>
      <c r="R64" s="169"/>
      <c r="S64" s="175"/>
      <c r="T64" s="175"/>
      <c r="U64" s="175"/>
      <c r="V64" s="175"/>
      <c r="W64" s="175"/>
      <c r="X64" s="175"/>
      <c r="Y64" s="175"/>
      <c r="Z64" s="236"/>
      <c r="AA64" s="175"/>
      <c r="AB64" s="414"/>
      <c r="AC64" s="173"/>
      <c r="AD64" s="205"/>
      <c r="AE64" s="175"/>
      <c r="AF64" s="205"/>
      <c r="AG64" s="175"/>
      <c r="AH64" s="175"/>
      <c r="AI64" s="175"/>
      <c r="AJ64" s="175"/>
      <c r="AK64" s="175"/>
      <c r="AL64" s="175"/>
      <c r="AM64" s="175"/>
      <c r="AZ64" s="11"/>
      <c r="BA64" s="11"/>
      <c r="BB64" s="11"/>
      <c r="BC64" s="11"/>
      <c r="BD64" s="11"/>
      <c r="BE64" s="11"/>
    </row>
    <row r="65" spans="2:57" ht="16.5" thickBot="1">
      <c r="B65" s="1622" t="s">
        <v>320</v>
      </c>
      <c r="C65" s="1623"/>
      <c r="D65" s="1624"/>
      <c r="E65" s="7"/>
      <c r="F65" s="1635" t="s">
        <v>224</v>
      </c>
      <c r="G65" s="51"/>
      <c r="H65" s="64"/>
      <c r="I65" s="745"/>
      <c r="M65" s="214"/>
      <c r="N65" s="11"/>
      <c r="O65" s="42"/>
      <c r="P65" s="7"/>
      <c r="Q65" s="15"/>
      <c r="R65" s="175"/>
      <c r="S65" s="247"/>
      <c r="T65" s="247"/>
      <c r="U65" s="1273"/>
      <c r="V65" s="175"/>
      <c r="W65" s="247"/>
      <c r="X65" s="247"/>
      <c r="Y65" s="1273"/>
      <c r="Z65" s="244"/>
      <c r="AA65" s="175"/>
      <c r="AB65" s="205"/>
      <c r="AC65" s="169"/>
      <c r="AD65" s="175"/>
      <c r="AE65" s="175"/>
      <c r="AF65" s="205"/>
      <c r="AG65" s="175"/>
      <c r="AH65" s="175"/>
      <c r="AI65" s="175"/>
      <c r="AJ65" s="175"/>
      <c r="AK65" s="175"/>
      <c r="AL65" s="175"/>
      <c r="AM65" s="175"/>
      <c r="AZ65" s="11"/>
      <c r="BA65" s="11"/>
      <c r="BB65" s="11"/>
      <c r="BC65" s="11"/>
      <c r="BD65" s="11"/>
      <c r="BE65" s="11"/>
    </row>
    <row r="66" spans="2:57">
      <c r="B66" s="1156" t="s">
        <v>187</v>
      </c>
      <c r="C66" s="1157" t="s">
        <v>321</v>
      </c>
      <c r="D66" s="1346">
        <v>250</v>
      </c>
      <c r="E66" s="7"/>
      <c r="F66" s="729" t="s">
        <v>519</v>
      </c>
      <c r="G66" s="884" t="s">
        <v>592</v>
      </c>
      <c r="H66" s="774">
        <v>250</v>
      </c>
      <c r="I66" s="1317"/>
      <c r="M66" s="244"/>
      <c r="N66" s="11"/>
      <c r="O66" s="42"/>
      <c r="P66" s="20"/>
      <c r="Q66" s="15"/>
      <c r="R66" s="175"/>
      <c r="S66" s="205"/>
      <c r="T66" s="326"/>
      <c r="U66" s="1193"/>
      <c r="V66" s="175"/>
      <c r="W66" s="175"/>
      <c r="X66" s="175"/>
      <c r="Y66" s="175"/>
      <c r="Z66" s="214"/>
      <c r="AA66" s="175"/>
      <c r="AB66" s="205"/>
      <c r="AC66" s="175"/>
      <c r="AD66" s="175"/>
      <c r="AE66" s="175"/>
      <c r="AF66" s="169"/>
      <c r="AG66" s="169"/>
      <c r="AH66" s="175"/>
      <c r="AI66" s="175"/>
      <c r="AJ66" s="175"/>
      <c r="AK66" s="175"/>
      <c r="AL66" s="175"/>
      <c r="AM66" s="175"/>
      <c r="AZ66" s="11"/>
      <c r="BA66" s="11"/>
      <c r="BB66" s="11"/>
      <c r="BC66" s="11"/>
      <c r="BD66" s="11"/>
      <c r="BE66" s="11"/>
    </row>
    <row r="67" spans="2:57">
      <c r="B67" s="480" t="s">
        <v>359</v>
      </c>
      <c r="C67" s="359" t="s">
        <v>322</v>
      </c>
      <c r="D67" s="1347">
        <v>60</v>
      </c>
      <c r="E67" s="7"/>
      <c r="F67" s="730" t="s">
        <v>359</v>
      </c>
      <c r="G67" s="1100" t="s">
        <v>345</v>
      </c>
      <c r="H67" s="599">
        <v>60</v>
      </c>
      <c r="I67" s="174"/>
      <c r="M67" s="11"/>
      <c r="N67" s="11"/>
      <c r="O67" s="11"/>
      <c r="P67" s="11"/>
      <c r="Q67" s="11"/>
      <c r="R67" s="175"/>
      <c r="S67" s="205"/>
      <c r="T67" s="326"/>
      <c r="U67" s="1184"/>
      <c r="V67" s="175"/>
      <c r="W67" s="180"/>
      <c r="X67" s="326"/>
      <c r="Y67" s="1186"/>
      <c r="Z67" s="214"/>
      <c r="AA67" s="175"/>
      <c r="AB67" s="175"/>
      <c r="AC67" s="175"/>
      <c r="AD67" s="175"/>
      <c r="AE67" s="175"/>
      <c r="AF67" s="169"/>
      <c r="AG67" s="175"/>
      <c r="AH67" s="175"/>
      <c r="AI67" s="175"/>
      <c r="AJ67" s="175"/>
      <c r="AK67" s="175"/>
      <c r="AL67" s="175"/>
      <c r="AM67" s="175"/>
      <c r="AZ67" s="11"/>
      <c r="BA67" s="11"/>
      <c r="BB67" s="11"/>
      <c r="BC67" s="11"/>
      <c r="BD67" s="11"/>
      <c r="BE67" s="11"/>
    </row>
    <row r="68" spans="2:57" ht="15.75">
      <c r="B68" s="373" t="s">
        <v>21</v>
      </c>
      <c r="C68" s="359" t="s">
        <v>134</v>
      </c>
      <c r="D68" s="481" t="s">
        <v>385</v>
      </c>
      <c r="E68" s="112"/>
      <c r="F68" s="498" t="s">
        <v>346</v>
      </c>
      <c r="G68" s="1100" t="s">
        <v>343</v>
      </c>
      <c r="H68" s="599" t="s">
        <v>386</v>
      </c>
      <c r="I68" s="174"/>
      <c r="M68" s="11"/>
      <c r="N68" s="11"/>
      <c r="O68" s="11"/>
      <c r="P68" s="11"/>
      <c r="Q68" s="11"/>
      <c r="R68" s="175"/>
      <c r="S68" s="205"/>
      <c r="T68" s="326"/>
      <c r="U68" s="1184"/>
      <c r="V68" s="175"/>
      <c r="W68" s="410"/>
      <c r="X68" s="326"/>
      <c r="Y68" s="1186"/>
      <c r="Z68" s="214"/>
      <c r="AA68" s="175"/>
      <c r="AB68" s="407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Z68" s="11"/>
      <c r="BA68" s="11"/>
      <c r="BB68" s="11"/>
      <c r="BC68" s="11"/>
      <c r="BD68" s="11"/>
      <c r="BE68" s="11"/>
    </row>
    <row r="69" spans="2:57" ht="12.75" customHeight="1">
      <c r="B69" s="277" t="s">
        <v>17</v>
      </c>
      <c r="C69" s="879" t="s">
        <v>511</v>
      </c>
      <c r="D69" s="1165">
        <v>200</v>
      </c>
      <c r="E69" s="112"/>
      <c r="F69" s="640"/>
      <c r="G69" s="879" t="s">
        <v>344</v>
      </c>
      <c r="H69" s="702"/>
      <c r="I69" s="174"/>
      <c r="M69" s="11"/>
      <c r="N69" s="11"/>
      <c r="O69" s="11"/>
      <c r="P69" s="11"/>
      <c r="Q69" s="11"/>
      <c r="R69" s="175"/>
      <c r="S69" s="205"/>
      <c r="T69" s="326"/>
      <c r="U69" s="1184"/>
      <c r="V69" s="175"/>
      <c r="W69" s="410"/>
      <c r="X69" s="326"/>
      <c r="Y69" s="1188"/>
      <c r="Z69" s="964"/>
      <c r="AA69" s="175"/>
      <c r="AB69" s="392"/>
      <c r="AC69" s="392"/>
      <c r="AD69" s="175"/>
      <c r="AE69" s="408"/>
      <c r="AF69" s="409"/>
      <c r="AG69" s="175"/>
      <c r="AH69" s="162"/>
      <c r="AI69" s="175"/>
      <c r="AJ69" s="175"/>
      <c r="AK69" s="175"/>
      <c r="AL69" s="175"/>
      <c r="AM69" s="175"/>
      <c r="AZ69" s="11"/>
      <c r="BA69" s="11"/>
      <c r="BB69" s="11"/>
      <c r="BC69" s="11"/>
      <c r="BD69" s="11"/>
      <c r="BE69" s="11"/>
    </row>
    <row r="70" spans="2:57" ht="12.75" customHeight="1">
      <c r="B70" s="373" t="s">
        <v>10</v>
      </c>
      <c r="C70" s="359" t="s">
        <v>11</v>
      </c>
      <c r="D70" s="481">
        <v>54</v>
      </c>
      <c r="E70" s="7"/>
      <c r="F70" s="640" t="s">
        <v>17</v>
      </c>
      <c r="G70" s="879" t="s">
        <v>511</v>
      </c>
      <c r="H70" s="702">
        <v>200</v>
      </c>
      <c r="I70" s="174"/>
      <c r="M70" s="234"/>
      <c r="N70" s="11"/>
      <c r="O70" s="11"/>
      <c r="P70" s="11"/>
      <c r="Q70" s="11"/>
      <c r="R70" s="175"/>
      <c r="S70" s="205"/>
      <c r="T70" s="326"/>
      <c r="U70" s="1184"/>
      <c r="V70" s="175"/>
      <c r="W70" s="410"/>
      <c r="X70" s="326"/>
      <c r="Y70" s="1186"/>
      <c r="Z70" s="964"/>
      <c r="AA70" s="175"/>
      <c r="AB70" s="173"/>
      <c r="AC70" s="175"/>
      <c r="AD70" s="205"/>
      <c r="AE70" s="175"/>
      <c r="AF70" s="205"/>
      <c r="AG70" s="175"/>
      <c r="AH70" s="173"/>
      <c r="AI70" s="175"/>
      <c r="AJ70" s="175"/>
      <c r="AK70" s="175"/>
      <c r="AL70" s="175"/>
      <c r="AM70" s="175"/>
      <c r="AZ70" s="11"/>
      <c r="BA70" s="11"/>
      <c r="BB70" s="11"/>
      <c r="BC70" s="11"/>
      <c r="BD70" s="11"/>
      <c r="BE70" s="11"/>
    </row>
    <row r="71" spans="2:57" ht="13.5" customHeight="1" thickBot="1">
      <c r="B71" s="373" t="s">
        <v>10</v>
      </c>
      <c r="C71" s="359" t="s">
        <v>15</v>
      </c>
      <c r="D71" s="481">
        <v>50</v>
      </c>
      <c r="E71" s="7"/>
      <c r="F71" s="501" t="s">
        <v>10</v>
      </c>
      <c r="G71" s="359" t="s">
        <v>11</v>
      </c>
      <c r="H71" s="584">
        <v>50</v>
      </c>
      <c r="I71" s="11"/>
      <c r="M71" s="243"/>
      <c r="N71" s="11"/>
      <c r="O71" s="11"/>
      <c r="P71" s="11"/>
      <c r="Q71" s="11"/>
      <c r="R71" s="175"/>
      <c r="S71" s="169"/>
      <c r="T71" s="1283"/>
      <c r="U71" s="1185"/>
      <c r="V71" s="175"/>
      <c r="W71" s="410"/>
      <c r="X71" s="1214"/>
      <c r="Y71" s="1191"/>
      <c r="Z71" s="964"/>
      <c r="AA71" s="175"/>
      <c r="AB71" s="173"/>
      <c r="AC71" s="175"/>
      <c r="AD71" s="205"/>
      <c r="AE71" s="175"/>
      <c r="AF71" s="205"/>
      <c r="AG71" s="175"/>
      <c r="AH71" s="173"/>
      <c r="AI71" s="175"/>
      <c r="AJ71" s="175"/>
      <c r="AK71" s="175"/>
      <c r="AL71" s="175"/>
      <c r="AM71" s="175"/>
      <c r="AZ71" s="11"/>
      <c r="BA71" s="11"/>
      <c r="BB71" s="11"/>
      <c r="BC71" s="11"/>
      <c r="BD71" s="11"/>
      <c r="BE71" s="11"/>
    </row>
    <row r="72" spans="2:57" ht="15.75" thickBot="1">
      <c r="B72" s="486"/>
      <c r="C72" s="1167" t="s">
        <v>234</v>
      </c>
      <c r="D72" s="444"/>
      <c r="E72" s="11"/>
      <c r="F72" s="501" t="s">
        <v>10</v>
      </c>
      <c r="G72" s="359" t="s">
        <v>15</v>
      </c>
      <c r="H72" s="584">
        <v>50</v>
      </c>
      <c r="I72" s="11"/>
      <c r="M72" s="11"/>
      <c r="N72" s="11"/>
      <c r="O72" s="11"/>
      <c r="P72" s="11"/>
      <c r="Q72" s="11"/>
      <c r="R72" s="175"/>
      <c r="S72" s="175"/>
      <c r="T72" s="175"/>
      <c r="U72" s="175"/>
      <c r="V72" s="175"/>
      <c r="W72" s="205"/>
      <c r="X72" s="1276"/>
      <c r="Y72" s="1277"/>
      <c r="Z72" s="1135"/>
      <c r="AA72" s="1187"/>
      <c r="AB72" s="176"/>
      <c r="AC72" s="176"/>
      <c r="AD72" s="205"/>
      <c r="AE72" s="175"/>
      <c r="AF72" s="205"/>
      <c r="AG72" s="175"/>
      <c r="AH72" s="173"/>
      <c r="AI72" s="175"/>
      <c r="AJ72" s="175"/>
      <c r="AK72" s="175"/>
      <c r="AL72" s="175"/>
      <c r="AM72" s="175"/>
      <c r="AZ72" s="11"/>
      <c r="BA72" s="11"/>
      <c r="BB72" s="11"/>
      <c r="BC72" s="11"/>
      <c r="BD72" s="11"/>
      <c r="BE72" s="11"/>
    </row>
    <row r="73" spans="2:57">
      <c r="B73" s="1168" t="s">
        <v>346</v>
      </c>
      <c r="C73" s="1124" t="s">
        <v>325</v>
      </c>
      <c r="D73" s="1352">
        <v>110</v>
      </c>
      <c r="E73" s="402"/>
      <c r="F73" s="77"/>
      <c r="G73" s="334" t="s">
        <v>234</v>
      </c>
      <c r="H73" s="775"/>
      <c r="I73" s="1262"/>
      <c r="J73" s="11"/>
      <c r="K73" s="11"/>
      <c r="L73" s="11"/>
      <c r="M73" s="175"/>
      <c r="N73" s="11"/>
      <c r="O73" s="11"/>
      <c r="P73" s="11"/>
      <c r="Q73" s="11"/>
      <c r="R73" s="175"/>
      <c r="S73" s="175"/>
      <c r="T73" s="175"/>
      <c r="U73" s="175"/>
      <c r="V73" s="175"/>
      <c r="W73" s="169"/>
      <c r="X73" s="413"/>
      <c r="Y73" s="413"/>
      <c r="Z73" s="964"/>
      <c r="AA73" s="175"/>
      <c r="AB73" s="176"/>
      <c r="AC73" s="417"/>
      <c r="AD73" s="205"/>
      <c r="AE73" s="175"/>
      <c r="AF73" s="205"/>
      <c r="AG73" s="175"/>
      <c r="AH73" s="169"/>
      <c r="AI73" s="175"/>
      <c r="AJ73" s="175"/>
      <c r="AK73" s="175"/>
      <c r="AL73" s="175"/>
      <c r="AM73" s="175"/>
      <c r="AZ73" s="11"/>
      <c r="BA73" s="11"/>
      <c r="BB73" s="11"/>
      <c r="BC73" s="11"/>
      <c r="BD73" s="11"/>
      <c r="BE73" s="11"/>
    </row>
    <row r="74" spans="2:57">
      <c r="B74" s="171"/>
      <c r="C74" s="1139" t="s">
        <v>454</v>
      </c>
      <c r="D74" s="1353"/>
      <c r="E74" s="273"/>
      <c r="F74" s="543" t="s">
        <v>359</v>
      </c>
      <c r="G74" s="359" t="s">
        <v>345</v>
      </c>
      <c r="H74" s="584">
        <v>50</v>
      </c>
      <c r="I74" s="106"/>
      <c r="J74" s="44"/>
      <c r="K74" s="169"/>
      <c r="L74" s="15"/>
      <c r="M74" s="390"/>
      <c r="N74" s="11"/>
      <c r="O74" s="11"/>
      <c r="P74" s="11"/>
      <c r="Q74" s="11"/>
      <c r="R74" s="175"/>
      <c r="S74" s="175"/>
      <c r="T74" s="175"/>
      <c r="U74" s="175"/>
      <c r="V74" s="175"/>
      <c r="W74" s="175"/>
      <c r="X74" s="175"/>
      <c r="Y74" s="175"/>
      <c r="Z74" s="964"/>
      <c r="AA74" s="175"/>
      <c r="AB74" s="173"/>
      <c r="AC74" s="175"/>
      <c r="AD74" s="205"/>
      <c r="AE74" s="175"/>
      <c r="AF74" s="205"/>
      <c r="AG74" s="175"/>
      <c r="AH74" s="169"/>
      <c r="AI74" s="175"/>
      <c r="AJ74" s="175"/>
      <c r="AK74" s="175"/>
      <c r="AL74" s="175"/>
      <c r="AM74" s="175"/>
      <c r="AZ74" s="11"/>
      <c r="BA74" s="11"/>
      <c r="BB74" s="11"/>
      <c r="BC74" s="11"/>
      <c r="BD74" s="11"/>
      <c r="BE74" s="11"/>
    </row>
    <row r="75" spans="2:57">
      <c r="B75" s="836" t="s">
        <v>10</v>
      </c>
      <c r="C75" s="359" t="s">
        <v>11</v>
      </c>
      <c r="D75" s="481">
        <v>40</v>
      </c>
      <c r="E75" s="169"/>
      <c r="F75" s="726" t="s">
        <v>553</v>
      </c>
      <c r="G75" s="1126" t="s">
        <v>239</v>
      </c>
      <c r="H75" s="1339">
        <v>100</v>
      </c>
      <c r="I75" s="158"/>
      <c r="J75" s="11"/>
      <c r="K75" s="186"/>
      <c r="L75" s="11"/>
      <c r="M75" s="236"/>
      <c r="N75" s="11"/>
      <c r="O75" s="11"/>
      <c r="P75" s="11"/>
      <c r="Q75" s="11"/>
      <c r="R75" s="175"/>
      <c r="S75" s="175"/>
      <c r="T75" s="175"/>
      <c r="U75" s="175"/>
      <c r="V75" s="175"/>
      <c r="W75" s="175"/>
      <c r="X75" s="175"/>
      <c r="Y75" s="175"/>
      <c r="Z75" s="964"/>
      <c r="AA75" s="175"/>
      <c r="AB75" s="176"/>
      <c r="AC75" s="175"/>
      <c r="AD75" s="169"/>
      <c r="AE75" s="175"/>
      <c r="AF75" s="205"/>
      <c r="AG75" s="175"/>
      <c r="AH75" s="169"/>
      <c r="AI75" s="175"/>
      <c r="AJ75" s="175"/>
      <c r="AK75" s="175"/>
      <c r="AL75" s="175"/>
      <c r="AM75" s="175"/>
      <c r="AZ75" s="11"/>
      <c r="BA75" s="11"/>
      <c r="BB75" s="11"/>
      <c r="BC75" s="11"/>
      <c r="BD75" s="11"/>
      <c r="BE75" s="11"/>
    </row>
    <row r="76" spans="2:57" ht="17.25" customHeight="1" thickBot="1">
      <c r="B76" s="612" t="s">
        <v>266</v>
      </c>
      <c r="C76" s="337" t="s">
        <v>326</v>
      </c>
      <c r="D76" s="1354">
        <v>200</v>
      </c>
      <c r="E76" s="169"/>
      <c r="F76" s="1735" t="s">
        <v>19</v>
      </c>
      <c r="G76" s="1342" t="s">
        <v>114</v>
      </c>
      <c r="H76" s="1736">
        <v>200</v>
      </c>
      <c r="I76" s="1318"/>
      <c r="J76" s="11"/>
      <c r="K76" s="186"/>
      <c r="L76" s="11"/>
      <c r="M76" s="236"/>
      <c r="N76" s="11"/>
      <c r="O76" s="11"/>
      <c r="P76" s="11"/>
      <c r="Q76" s="11"/>
      <c r="R76" s="175"/>
      <c r="S76" s="175"/>
      <c r="T76" s="175"/>
      <c r="U76" s="175"/>
      <c r="V76" s="175"/>
      <c r="W76" s="175"/>
      <c r="X76" s="175"/>
      <c r="Y76" s="175"/>
      <c r="Z76" s="964"/>
      <c r="AA76" s="175"/>
      <c r="AB76" s="176"/>
      <c r="AC76" s="176"/>
      <c r="AD76" s="205"/>
      <c r="AE76" s="175"/>
      <c r="AF76" s="205"/>
      <c r="AG76" s="413"/>
      <c r="AH76" s="169"/>
      <c r="AI76" s="175"/>
      <c r="AJ76" s="175"/>
      <c r="AK76" s="175"/>
      <c r="AL76" s="175"/>
      <c r="AM76" s="175"/>
      <c r="AZ76" s="11"/>
      <c r="BA76" s="11"/>
      <c r="BB76" s="11"/>
      <c r="BC76" s="11"/>
      <c r="BD76" s="11"/>
      <c r="BE76" s="11"/>
    </row>
    <row r="77" spans="2:57">
      <c r="B77" s="187"/>
      <c r="C77" s="169"/>
      <c r="D77" s="1655"/>
      <c r="E77" s="169"/>
      <c r="F77" s="40"/>
      <c r="G77" s="7"/>
      <c r="H77" s="16"/>
      <c r="I77" s="42"/>
      <c r="J77" s="11"/>
      <c r="K77" s="186"/>
      <c r="L77" s="11"/>
      <c r="M77" s="236"/>
      <c r="N77" s="11"/>
      <c r="O77" s="11"/>
      <c r="P77" s="11"/>
      <c r="Q77" s="11"/>
      <c r="R77" s="175"/>
      <c r="S77" s="175"/>
      <c r="T77" s="175"/>
      <c r="U77" s="175"/>
      <c r="V77" s="175"/>
      <c r="W77" s="175"/>
      <c r="X77" s="175"/>
      <c r="Y77" s="175"/>
      <c r="Z77" s="964"/>
      <c r="AA77" s="175"/>
      <c r="AB77" s="176"/>
      <c r="AC77" s="411"/>
      <c r="AD77" s="205"/>
      <c r="AE77" s="175"/>
      <c r="AF77" s="205"/>
      <c r="AG77" s="175"/>
      <c r="AH77" s="169"/>
      <c r="AI77" s="175"/>
      <c r="AJ77" s="175"/>
      <c r="AK77" s="175"/>
      <c r="AL77" s="175"/>
      <c r="AM77" s="175"/>
      <c r="AZ77" s="11"/>
      <c r="BA77" s="11"/>
      <c r="BB77" s="11"/>
      <c r="BC77" s="11"/>
      <c r="BD77" s="11"/>
      <c r="BE77" s="11"/>
    </row>
    <row r="78" spans="2:57">
      <c r="B78" s="1625" t="s">
        <v>268</v>
      </c>
      <c r="E78" s="169"/>
      <c r="F78" t="s">
        <v>347</v>
      </c>
      <c r="G78" s="95"/>
      <c r="I78" s="42"/>
      <c r="J78" s="11"/>
      <c r="K78" s="186"/>
      <c r="L78" s="11"/>
      <c r="M78" s="236"/>
      <c r="N78" s="11"/>
      <c r="O78" s="11"/>
      <c r="P78" s="11"/>
      <c r="Q78" s="11"/>
      <c r="R78" s="175"/>
      <c r="S78" s="175"/>
      <c r="T78" s="175"/>
      <c r="U78" s="175"/>
      <c r="V78" s="175"/>
      <c r="W78" s="175"/>
      <c r="X78" s="175"/>
      <c r="Y78" s="175"/>
      <c r="Z78" s="964"/>
      <c r="AA78" s="175"/>
      <c r="AB78" s="176"/>
      <c r="AC78" s="175"/>
      <c r="AD78" s="403"/>
      <c r="AE78" s="175"/>
      <c r="AF78" s="205"/>
      <c r="AG78" s="175"/>
      <c r="AH78" s="169"/>
      <c r="AI78" s="175"/>
      <c r="AJ78" s="175"/>
      <c r="AK78" s="175"/>
      <c r="AL78" s="175"/>
      <c r="AM78" s="175"/>
      <c r="AZ78" s="11"/>
      <c r="BA78" s="11"/>
      <c r="BB78" s="11"/>
      <c r="BC78" s="11"/>
      <c r="BD78" s="11"/>
      <c r="BE78" s="11"/>
    </row>
    <row r="79" spans="2:57" ht="15.75" thickBot="1">
      <c r="E79" s="169"/>
      <c r="F79" s="2"/>
      <c r="G79" s="95"/>
      <c r="I79" s="42"/>
      <c r="J79" s="11"/>
      <c r="K79" s="186"/>
      <c r="L79" s="11"/>
      <c r="M79" s="236"/>
      <c r="N79" s="11"/>
      <c r="O79" s="11"/>
      <c r="P79" s="11"/>
      <c r="Q79" s="11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6"/>
      <c r="AC79" s="175"/>
      <c r="AD79" s="205"/>
      <c r="AE79" s="175"/>
      <c r="AF79" s="205"/>
      <c r="AG79" s="175"/>
      <c r="AH79" s="169"/>
      <c r="AI79" s="175"/>
      <c r="AJ79" s="175"/>
      <c r="AK79" s="175"/>
      <c r="AL79" s="175"/>
      <c r="AM79" s="175"/>
      <c r="AZ79" s="11"/>
      <c r="BA79" s="11"/>
      <c r="BB79" s="11"/>
      <c r="BC79" s="11"/>
      <c r="BD79" s="11"/>
      <c r="BE79" s="11"/>
    </row>
    <row r="80" spans="2:57">
      <c r="B80" s="870" t="s">
        <v>2</v>
      </c>
      <c r="C80" s="871" t="s">
        <v>3</v>
      </c>
      <c r="D80" s="1348" t="s">
        <v>4</v>
      </c>
      <c r="E80" s="176"/>
      <c r="F80" s="34" t="s">
        <v>2</v>
      </c>
      <c r="G80" s="101" t="s">
        <v>3</v>
      </c>
      <c r="H80" s="532" t="s">
        <v>4</v>
      </c>
      <c r="I80" s="59"/>
      <c r="J80" s="11"/>
      <c r="K80" s="186"/>
      <c r="L80" s="11"/>
      <c r="M80" s="236"/>
      <c r="N80" s="11"/>
      <c r="O80" s="11"/>
      <c r="P80" s="186"/>
      <c r="Q80" s="11"/>
      <c r="R80" s="169"/>
      <c r="S80" s="175"/>
      <c r="T80" s="175"/>
      <c r="U80" s="175"/>
      <c r="V80" s="175"/>
      <c r="W80" s="175"/>
      <c r="X80" s="175"/>
      <c r="Y80" s="175"/>
      <c r="Z80" s="175"/>
      <c r="AA80" s="175"/>
      <c r="AB80" s="962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Z80" s="11"/>
      <c r="BA80" s="11"/>
      <c r="BB80" s="11"/>
      <c r="BC80" s="11"/>
      <c r="BD80" s="11"/>
      <c r="BE80" s="11"/>
    </row>
    <row r="81" spans="2:57" ht="15.75" thickBot="1">
      <c r="B81" s="873" t="s">
        <v>5</v>
      </c>
      <c r="C81" s="175"/>
      <c r="D81" s="1349" t="s">
        <v>80</v>
      </c>
      <c r="E81" s="176"/>
      <c r="F81" s="605" t="s">
        <v>5</v>
      </c>
      <c r="G81" s="20"/>
      <c r="H81" s="710" t="s">
        <v>80</v>
      </c>
      <c r="I81" s="15"/>
      <c r="J81" s="11"/>
      <c r="K81" s="186"/>
      <c r="L81" s="11"/>
      <c r="M81" s="1267"/>
      <c r="N81" s="11"/>
      <c r="O81" s="11"/>
      <c r="P81" s="186"/>
      <c r="Q81" s="11"/>
      <c r="R81" s="175"/>
      <c r="S81" s="247"/>
      <c r="T81" s="247"/>
      <c r="U81" s="1273"/>
      <c r="V81" s="175"/>
      <c r="W81" s="247"/>
      <c r="X81" s="247"/>
      <c r="Y81" s="1273"/>
      <c r="Z81" s="175"/>
      <c r="AA81" s="175"/>
      <c r="AB81" s="392"/>
      <c r="AC81" s="392"/>
      <c r="AD81" s="175"/>
      <c r="AE81" s="408"/>
      <c r="AF81" s="409"/>
      <c r="AG81" s="175"/>
      <c r="AH81" s="162"/>
      <c r="AI81" s="175"/>
      <c r="AJ81" s="175"/>
      <c r="AK81" s="175"/>
      <c r="AL81" s="175"/>
      <c r="AM81" s="175"/>
      <c r="AZ81" s="11"/>
      <c r="BA81" s="11"/>
      <c r="BB81" s="11"/>
      <c r="BC81" s="11"/>
      <c r="BD81" s="11"/>
      <c r="BE81" s="11"/>
    </row>
    <row r="82" spans="2:57" ht="13.5" customHeight="1" thickBot="1">
      <c r="B82" s="1587" t="s">
        <v>223</v>
      </c>
      <c r="C82" s="875"/>
      <c r="D82" s="876"/>
      <c r="E82" s="169"/>
      <c r="F82" s="740" t="s">
        <v>124</v>
      </c>
      <c r="G82" s="741"/>
      <c r="H82" s="61"/>
      <c r="I82" s="59"/>
      <c r="J82" s="11"/>
      <c r="K82" s="186"/>
      <c r="L82" s="11"/>
      <c r="M82" s="175"/>
      <c r="N82" s="11"/>
      <c r="O82" s="11"/>
      <c r="P82" s="186"/>
      <c r="Q82" s="11"/>
      <c r="R82" s="175"/>
      <c r="S82" s="205"/>
      <c r="T82" s="326"/>
      <c r="U82" s="1184"/>
      <c r="V82" s="175"/>
      <c r="W82" s="175"/>
      <c r="X82" s="175"/>
      <c r="Y82" s="175"/>
      <c r="Z82" s="175"/>
      <c r="AA82" s="175"/>
      <c r="AB82" s="180"/>
      <c r="AC82" s="175"/>
      <c r="AD82" s="205"/>
      <c r="AE82" s="11"/>
      <c r="AF82" s="205"/>
      <c r="AG82" s="11"/>
      <c r="AH82" s="173"/>
      <c r="AI82" s="175"/>
      <c r="AJ82" s="175"/>
      <c r="AK82" s="175"/>
      <c r="AL82" s="175"/>
      <c r="AM82" s="175"/>
      <c r="AZ82" s="11"/>
      <c r="BA82" s="11"/>
      <c r="BB82" s="11"/>
      <c r="BC82" s="11"/>
      <c r="BD82" s="11"/>
      <c r="BE82" s="11"/>
    </row>
    <row r="83" spans="2:57" ht="18" customHeight="1">
      <c r="B83" s="877" t="s">
        <v>329</v>
      </c>
      <c r="C83" s="1194" t="s">
        <v>330</v>
      </c>
      <c r="D83" s="878">
        <v>250</v>
      </c>
      <c r="E83" s="62"/>
      <c r="F83" s="729" t="s">
        <v>309</v>
      </c>
      <c r="G83" s="884" t="s">
        <v>208</v>
      </c>
      <c r="H83" s="774">
        <v>250</v>
      </c>
      <c r="I83" s="59"/>
      <c r="J83" s="11"/>
      <c r="K83" s="11"/>
      <c r="L83" s="11"/>
      <c r="M83" s="420"/>
      <c r="N83" s="11"/>
      <c r="O83" s="11"/>
      <c r="P83" s="186"/>
      <c r="Q83" s="11"/>
      <c r="R83" s="175"/>
      <c r="S83" s="205"/>
      <c r="T83" s="326"/>
      <c r="U83" s="1184"/>
      <c r="V83" s="175"/>
      <c r="W83" s="180"/>
      <c r="X83" s="326"/>
      <c r="Y83" s="176"/>
      <c r="Z83" s="175"/>
      <c r="AA83" s="175"/>
      <c r="AB83" s="180"/>
      <c r="AC83" s="175"/>
      <c r="AD83" s="205"/>
      <c r="AE83" s="11"/>
      <c r="AF83" s="205"/>
      <c r="AG83" s="11"/>
      <c r="AH83" s="173"/>
      <c r="AI83" s="175"/>
      <c r="AJ83" s="175"/>
      <c r="AK83" s="175"/>
      <c r="AL83" s="175"/>
      <c r="AM83" s="175"/>
      <c r="AZ83" s="11"/>
      <c r="BA83" s="11"/>
      <c r="BB83" s="11"/>
      <c r="BC83" s="11"/>
      <c r="BD83" s="11"/>
      <c r="BE83" s="11"/>
    </row>
    <row r="84" spans="2:57">
      <c r="B84" s="498" t="s">
        <v>181</v>
      </c>
      <c r="C84" s="1100" t="s">
        <v>390</v>
      </c>
      <c r="D84" s="599" t="s">
        <v>392</v>
      </c>
      <c r="E84" s="62"/>
      <c r="F84" s="634" t="s">
        <v>349</v>
      </c>
      <c r="G84" s="1134" t="s">
        <v>350</v>
      </c>
      <c r="H84" s="709" t="s">
        <v>383</v>
      </c>
      <c r="I84" s="11"/>
      <c r="J84" s="11"/>
      <c r="K84" s="11"/>
      <c r="L84" s="11"/>
      <c r="M84" s="214"/>
      <c r="O84" s="11"/>
      <c r="P84" s="11"/>
      <c r="Q84" s="11"/>
      <c r="R84" s="175"/>
      <c r="S84" s="752"/>
      <c r="T84" s="1274"/>
      <c r="U84" s="1187"/>
      <c r="V84" s="175"/>
      <c r="W84" s="410"/>
      <c r="X84" s="326"/>
      <c r="Y84" s="176"/>
      <c r="Z84" s="175"/>
      <c r="AA84" s="175"/>
      <c r="AB84" s="410"/>
      <c r="AC84" s="176"/>
      <c r="AD84" s="205"/>
      <c r="AE84" s="11"/>
      <c r="AF84" s="205"/>
      <c r="AG84" s="175"/>
      <c r="AH84" s="173"/>
      <c r="AI84" s="175"/>
      <c r="AJ84" s="175"/>
      <c r="AK84" s="175"/>
      <c r="AL84" s="175"/>
      <c r="AM84" s="175"/>
      <c r="AZ84" s="11"/>
      <c r="BA84" s="11"/>
      <c r="BB84" s="11"/>
      <c r="BC84" s="11"/>
      <c r="BD84" s="11"/>
      <c r="BE84" s="11"/>
    </row>
    <row r="85" spans="2:57">
      <c r="B85" s="274" t="s">
        <v>331</v>
      </c>
      <c r="C85" s="1100" t="s">
        <v>186</v>
      </c>
      <c r="D85" s="296" t="s">
        <v>379</v>
      </c>
      <c r="E85" s="890"/>
      <c r="F85" s="608" t="s">
        <v>22</v>
      </c>
      <c r="G85" s="359" t="s">
        <v>240</v>
      </c>
      <c r="H85" s="584">
        <v>200</v>
      </c>
      <c r="I85" s="174"/>
      <c r="J85" s="11"/>
      <c r="K85" s="11"/>
      <c r="L85" s="11"/>
      <c r="M85" s="244"/>
      <c r="O85" s="11"/>
      <c r="P85" s="11"/>
      <c r="Q85" s="11"/>
      <c r="R85" s="175"/>
      <c r="S85" s="205"/>
      <c r="T85" s="326"/>
      <c r="U85" s="1187"/>
      <c r="V85" s="175"/>
      <c r="W85" s="410"/>
      <c r="X85" s="326"/>
      <c r="Y85" s="411"/>
      <c r="Z85" s="753"/>
      <c r="AA85" s="175"/>
      <c r="AB85" s="410"/>
      <c r="AC85" s="417"/>
      <c r="AD85" s="205"/>
      <c r="AE85" s="11"/>
      <c r="AF85" s="205"/>
      <c r="AG85" s="11"/>
      <c r="AH85" s="169"/>
      <c r="AI85" s="175"/>
      <c r="AJ85" s="175"/>
      <c r="AK85" s="175"/>
      <c r="AL85" s="175"/>
      <c r="AM85" s="175"/>
      <c r="AZ85" s="11"/>
      <c r="BA85" s="11"/>
      <c r="BB85" s="11"/>
      <c r="BC85" s="11"/>
      <c r="BD85" s="11"/>
      <c r="BE85" s="11"/>
    </row>
    <row r="86" spans="2:57" ht="12.75" customHeight="1">
      <c r="B86" s="277" t="s">
        <v>145</v>
      </c>
      <c r="C86" s="879" t="s">
        <v>332</v>
      </c>
      <c r="D86" s="1165"/>
      <c r="E86" s="891"/>
      <c r="F86" s="501" t="s">
        <v>10</v>
      </c>
      <c r="G86" s="359" t="s">
        <v>11</v>
      </c>
      <c r="H86" s="481">
        <v>50</v>
      </c>
      <c r="I86" s="174"/>
      <c r="J86" s="11"/>
      <c r="K86" s="11"/>
      <c r="L86" s="11"/>
      <c r="M86" s="244"/>
      <c r="O86" s="11"/>
      <c r="P86" s="11"/>
      <c r="Q86" s="11"/>
      <c r="R86" s="175"/>
      <c r="S86" s="205"/>
      <c r="T86" s="326"/>
      <c r="U86" s="1184"/>
      <c r="V86" s="175"/>
      <c r="W86" s="410"/>
      <c r="X86" s="326"/>
      <c r="Y86" s="176"/>
      <c r="Z86" s="629"/>
      <c r="AA86" s="175"/>
      <c r="AB86" s="180"/>
      <c r="AC86" s="11"/>
      <c r="AD86" s="205"/>
      <c r="AE86" s="175"/>
      <c r="AF86" s="205"/>
      <c r="AG86" s="11"/>
      <c r="AH86" s="169"/>
      <c r="AI86" s="413"/>
      <c r="AJ86" s="169"/>
      <c r="AK86" s="175"/>
      <c r="AL86" s="175"/>
      <c r="AM86" s="175"/>
      <c r="AZ86" s="11"/>
      <c r="BA86" s="11"/>
      <c r="BB86" s="11"/>
      <c r="BC86" s="11"/>
      <c r="BD86" s="11"/>
      <c r="BE86" s="11"/>
    </row>
    <row r="87" spans="2:57" ht="13.5" customHeight="1" thickBot="1">
      <c r="B87" s="277" t="s">
        <v>9</v>
      </c>
      <c r="C87" s="879" t="s">
        <v>228</v>
      </c>
      <c r="D87" s="1165">
        <v>200</v>
      </c>
      <c r="E87" s="62"/>
      <c r="F87" s="501" t="s">
        <v>10</v>
      </c>
      <c r="G87" s="359" t="s">
        <v>15</v>
      </c>
      <c r="H87" s="584">
        <v>50</v>
      </c>
      <c r="I87" s="174"/>
      <c r="J87" s="40"/>
      <c r="K87" s="7"/>
      <c r="L87" s="15"/>
      <c r="M87" s="1267"/>
      <c r="O87" s="11"/>
      <c r="P87" s="11"/>
      <c r="Q87" s="11"/>
      <c r="R87" s="175"/>
      <c r="S87" s="205"/>
      <c r="T87" s="326"/>
      <c r="U87" s="1184"/>
      <c r="V87" s="175"/>
      <c r="W87" s="410"/>
      <c r="X87" s="326"/>
      <c r="Y87" s="176"/>
      <c r="Z87" s="244"/>
      <c r="AA87" s="175"/>
      <c r="AB87" s="410"/>
      <c r="AC87" s="11"/>
      <c r="AD87" s="169"/>
      <c r="AE87" s="11"/>
      <c r="AF87" s="205"/>
      <c r="AG87" s="11"/>
      <c r="AH87" s="169"/>
      <c r="AI87" s="175"/>
      <c r="AJ87" s="175"/>
      <c r="AK87" s="175"/>
      <c r="AL87" s="175"/>
      <c r="AM87" s="175"/>
      <c r="AZ87" s="11"/>
      <c r="BA87" s="11"/>
      <c r="BB87" s="11"/>
      <c r="BC87" s="11"/>
      <c r="BD87" s="11"/>
      <c r="BE87" s="11"/>
    </row>
    <row r="88" spans="2:57" ht="14.25" customHeight="1">
      <c r="B88" s="373" t="s">
        <v>10</v>
      </c>
      <c r="C88" s="359" t="s">
        <v>11</v>
      </c>
      <c r="D88" s="481">
        <v>40</v>
      </c>
      <c r="E88" s="11"/>
      <c r="F88" s="77"/>
      <c r="G88" s="334" t="s">
        <v>234</v>
      </c>
      <c r="H88" s="775"/>
      <c r="I88" s="11"/>
      <c r="J88" s="11"/>
      <c r="K88" s="54"/>
      <c r="L88" s="11"/>
      <c r="M88" s="11"/>
      <c r="O88" s="11"/>
      <c r="P88" s="11"/>
      <c r="Q88" s="11"/>
      <c r="R88" s="175"/>
      <c r="S88" s="169"/>
      <c r="T88" s="326"/>
      <c r="U88" s="1184"/>
      <c r="V88" s="175"/>
      <c r="W88" s="410"/>
      <c r="X88" s="326"/>
      <c r="Y88" s="169"/>
      <c r="Z88" s="244"/>
      <c r="AA88" s="175"/>
      <c r="AB88" s="410"/>
      <c r="AC88" s="11"/>
      <c r="AD88" s="205"/>
      <c r="AE88" s="11"/>
      <c r="AF88" s="205"/>
      <c r="AG88" s="11"/>
      <c r="AH88" s="169"/>
      <c r="AI88" s="416"/>
      <c r="AJ88" s="175"/>
      <c r="AK88" s="175"/>
      <c r="AL88" s="175"/>
      <c r="AM88" s="175"/>
      <c r="AZ88" s="11"/>
      <c r="BA88" s="11"/>
      <c r="BB88" s="11"/>
      <c r="BC88" s="11"/>
      <c r="BD88" s="11"/>
      <c r="BE88" s="11"/>
    </row>
    <row r="89" spans="2:57" ht="14.25" customHeight="1">
      <c r="B89" s="373" t="s">
        <v>10</v>
      </c>
      <c r="C89" s="359" t="s">
        <v>15</v>
      </c>
      <c r="D89" s="481">
        <v>40</v>
      </c>
      <c r="E89" s="11"/>
      <c r="F89" s="501" t="s">
        <v>248</v>
      </c>
      <c r="G89" s="359" t="s">
        <v>241</v>
      </c>
      <c r="H89" s="600">
        <v>200</v>
      </c>
      <c r="I89" s="11"/>
      <c r="J89" s="11"/>
      <c r="K89" s="54"/>
      <c r="L89" s="11"/>
      <c r="M89" s="11"/>
      <c r="O89" s="11"/>
      <c r="P89" s="54"/>
      <c r="Q89" s="11"/>
      <c r="R89" s="175"/>
      <c r="S89" s="175"/>
      <c r="T89" s="175"/>
      <c r="U89" s="175"/>
      <c r="V89" s="175"/>
      <c r="W89" s="205"/>
      <c r="X89" s="1284"/>
      <c r="Y89" s="1285"/>
      <c r="Z89" s="1141"/>
      <c r="AA89" s="1187"/>
      <c r="AB89" s="410"/>
      <c r="AC89" s="176"/>
      <c r="AD89" s="205"/>
      <c r="AE89" s="11"/>
      <c r="AF89" s="205"/>
      <c r="AG89" s="11"/>
      <c r="AH89" s="169"/>
      <c r="AI89" s="175"/>
      <c r="AJ89" s="175"/>
      <c r="AK89" s="175"/>
      <c r="AL89" s="175"/>
      <c r="AM89" s="175"/>
      <c r="AZ89" s="11"/>
      <c r="BA89" s="11"/>
      <c r="BB89" s="11"/>
      <c r="BC89" s="11"/>
      <c r="BD89" s="11"/>
      <c r="BE89" s="11"/>
    </row>
    <row r="90" spans="2:57" ht="12.75" customHeight="1" thickBot="1">
      <c r="B90" s="172"/>
      <c r="C90" s="880"/>
      <c r="D90" s="445"/>
      <c r="E90" s="11"/>
      <c r="F90" s="277" t="s">
        <v>560</v>
      </c>
      <c r="G90" s="1195" t="s">
        <v>246</v>
      </c>
      <c r="H90" s="598">
        <v>100</v>
      </c>
      <c r="I90" s="11"/>
      <c r="J90" s="11"/>
      <c r="K90" s="54"/>
      <c r="L90" s="11"/>
      <c r="M90" s="11"/>
      <c r="O90" s="11"/>
      <c r="P90" s="54"/>
      <c r="Q90" s="11"/>
      <c r="R90" s="175"/>
      <c r="S90" s="175"/>
      <c r="T90" s="175"/>
      <c r="U90" s="175"/>
      <c r="V90" s="175"/>
      <c r="W90" s="175"/>
      <c r="X90" s="175"/>
      <c r="Y90" s="175"/>
      <c r="Z90" s="244"/>
      <c r="AA90" s="175"/>
      <c r="AB90" s="410"/>
      <c r="AC90" s="11"/>
      <c r="AD90" s="403"/>
      <c r="AE90" s="175"/>
      <c r="AF90" s="205"/>
      <c r="AG90" s="175"/>
      <c r="AH90" s="169"/>
      <c r="AI90" s="175"/>
      <c r="AJ90" s="175"/>
      <c r="AK90" s="175"/>
      <c r="AL90" s="175"/>
      <c r="AM90" s="175"/>
      <c r="AZ90" s="11"/>
      <c r="BA90" s="11"/>
      <c r="BB90" s="11"/>
      <c r="BC90" s="11"/>
      <c r="BD90" s="11"/>
      <c r="BE90" s="11"/>
    </row>
    <row r="91" spans="2:57" ht="13.5" customHeight="1" thickBot="1">
      <c r="B91" s="486"/>
      <c r="C91" s="881" t="s">
        <v>234</v>
      </c>
      <c r="D91" s="848"/>
      <c r="E91" s="422"/>
      <c r="F91" s="480" t="s">
        <v>13</v>
      </c>
      <c r="G91" s="359" t="s">
        <v>544</v>
      </c>
      <c r="H91" s="481">
        <v>80</v>
      </c>
      <c r="I91" s="175"/>
      <c r="J91" s="11"/>
      <c r="K91" s="54"/>
      <c r="L91" s="11"/>
      <c r="M91" s="175"/>
      <c r="O91" s="11"/>
      <c r="P91" s="54"/>
      <c r="Q91" s="11"/>
      <c r="R91" s="175"/>
      <c r="S91" s="175"/>
      <c r="T91" s="175"/>
      <c r="U91" s="175"/>
      <c r="V91" s="175"/>
      <c r="W91" s="326"/>
      <c r="X91" s="326"/>
      <c r="Y91" s="1286"/>
      <c r="Z91" s="244"/>
      <c r="AA91" s="175"/>
      <c r="AB91" s="410"/>
      <c r="AC91" s="11"/>
      <c r="AD91" s="205"/>
      <c r="AE91" s="11"/>
      <c r="AF91" s="205"/>
      <c r="AG91" s="175"/>
      <c r="AH91" s="169"/>
      <c r="AI91" s="175"/>
      <c r="AJ91" s="175"/>
      <c r="AK91" s="175"/>
      <c r="AL91" s="175"/>
      <c r="AM91" s="175"/>
      <c r="AZ91" s="11"/>
    </row>
    <row r="92" spans="2:57" ht="12.75" customHeight="1" thickBot="1">
      <c r="B92" s="883" t="s">
        <v>19</v>
      </c>
      <c r="C92" s="884" t="s">
        <v>114</v>
      </c>
      <c r="D92" s="1350">
        <v>200</v>
      </c>
      <c r="E92" s="399"/>
      <c r="F92" s="74"/>
      <c r="G92" s="880"/>
      <c r="H92" s="601"/>
      <c r="I92" s="389"/>
      <c r="J92" s="11"/>
      <c r="K92" s="54"/>
      <c r="L92" s="11"/>
      <c r="M92" s="390"/>
      <c r="P92" s="95"/>
      <c r="R92" s="175"/>
      <c r="S92" s="175"/>
      <c r="T92" s="175"/>
      <c r="U92" s="175"/>
      <c r="V92" s="175"/>
      <c r="W92" s="175"/>
      <c r="X92" s="1280"/>
      <c r="Y92" s="1184"/>
      <c r="Z92" s="214"/>
      <c r="AA92" s="175"/>
      <c r="AB92" s="410"/>
      <c r="AC92" s="11"/>
      <c r="AD92" s="400"/>
      <c r="AE92" s="416"/>
      <c r="AF92" s="205"/>
      <c r="AG92" s="175"/>
      <c r="AH92" s="169"/>
      <c r="AI92" s="175"/>
      <c r="AJ92" s="175"/>
      <c r="AK92" s="175"/>
      <c r="AL92" s="175"/>
      <c r="AM92" s="175"/>
      <c r="AZ92" s="11"/>
    </row>
    <row r="93" spans="2:57" ht="12.75" customHeight="1">
      <c r="B93" s="837" t="s">
        <v>552</v>
      </c>
      <c r="C93" s="1195" t="s">
        <v>237</v>
      </c>
      <c r="D93" s="598">
        <v>60</v>
      </c>
      <c r="E93" s="273"/>
      <c r="F93" s="389"/>
      <c r="G93" s="390"/>
      <c r="H93" s="189"/>
      <c r="I93" s="765"/>
      <c r="K93" s="95"/>
      <c r="M93" s="214"/>
      <c r="P93" s="95"/>
      <c r="R93" s="175"/>
      <c r="S93" s="175"/>
      <c r="T93" s="175"/>
      <c r="U93" s="175"/>
      <c r="V93" s="175"/>
      <c r="W93" s="175"/>
      <c r="X93" s="1280"/>
      <c r="Y93" s="1184"/>
      <c r="Z93" s="214"/>
      <c r="AA93" s="175"/>
      <c r="AB93" s="410"/>
      <c r="AC93" s="414"/>
      <c r="AD93" s="169"/>
      <c r="AE93" s="11"/>
      <c r="AF93" s="205"/>
      <c r="AG93" s="175"/>
      <c r="AH93" s="208"/>
      <c r="AI93" s="175"/>
      <c r="AJ93" s="175"/>
      <c r="AK93" s="175"/>
      <c r="AL93" s="175"/>
      <c r="AM93" s="175"/>
      <c r="AZ93" s="11"/>
    </row>
    <row r="94" spans="2:57" ht="14.25" customHeight="1" thickBot="1">
      <c r="B94" s="1351" t="s">
        <v>13</v>
      </c>
      <c r="C94" s="337" t="s">
        <v>209</v>
      </c>
      <c r="D94" s="1336">
        <v>95</v>
      </c>
      <c r="E94" s="169"/>
      <c r="F94" s="828"/>
      <c r="G94" s="892"/>
      <c r="H94" s="767"/>
      <c r="I94" s="768"/>
      <c r="K94" s="95"/>
      <c r="M94" s="244"/>
      <c r="P94" s="95"/>
      <c r="R94" s="175"/>
      <c r="S94" s="175"/>
      <c r="T94" s="175"/>
      <c r="U94" s="175"/>
      <c r="V94" s="175"/>
      <c r="W94" s="175"/>
      <c r="X94" s="1278"/>
      <c r="Y94" s="1287"/>
      <c r="Z94" s="244"/>
      <c r="AA94" s="175"/>
      <c r="AB94" s="410"/>
      <c r="AC94" s="169"/>
      <c r="AD94" s="205"/>
      <c r="AE94" s="175"/>
      <c r="AF94" s="205"/>
      <c r="AG94" s="175"/>
      <c r="AH94" s="169"/>
      <c r="AI94" s="175"/>
      <c r="AJ94" s="175"/>
      <c r="AK94" s="175"/>
      <c r="AL94" s="175"/>
      <c r="AM94" s="175"/>
      <c r="AZ94" s="11"/>
    </row>
    <row r="95" spans="2:57" ht="13.5" customHeight="1">
      <c r="B95" s="191"/>
      <c r="C95" s="169"/>
      <c r="D95" s="162"/>
      <c r="E95" s="169"/>
      <c r="F95" s="1319"/>
      <c r="G95" s="1320"/>
      <c r="H95" s="767"/>
      <c r="I95" s="768"/>
      <c r="K95" s="95"/>
      <c r="M95" s="244"/>
      <c r="P95" s="95"/>
      <c r="R95" s="175"/>
      <c r="S95" s="175"/>
      <c r="T95" s="175"/>
      <c r="U95" s="175"/>
      <c r="V95" s="175"/>
      <c r="W95" s="169"/>
      <c r="X95" s="168"/>
      <c r="Y95" s="236"/>
      <c r="Z95" s="236"/>
      <c r="AA95" s="175"/>
      <c r="AB95" s="410"/>
      <c r="AC95" s="169"/>
      <c r="AD95" s="205"/>
      <c r="AE95" s="175"/>
      <c r="AF95" s="205"/>
      <c r="AG95" s="11"/>
      <c r="AH95" s="175"/>
      <c r="AI95" s="175"/>
      <c r="AJ95" s="175"/>
      <c r="AK95" s="175"/>
      <c r="AL95" s="175"/>
      <c r="AM95" s="175"/>
      <c r="AU95" s="7"/>
      <c r="AV95" s="11"/>
      <c r="AZ95" s="11"/>
    </row>
    <row r="96" spans="2:57" ht="12.75" customHeight="1">
      <c r="B96" s="1625" t="s">
        <v>268</v>
      </c>
      <c r="C96" s="54"/>
      <c r="D96" s="11"/>
      <c r="E96" s="169"/>
      <c r="F96" s="15"/>
      <c r="G96" s="243"/>
      <c r="H96" s="169"/>
      <c r="I96" s="168"/>
      <c r="K96" s="95"/>
      <c r="M96" s="244"/>
      <c r="O96" s="175"/>
      <c r="P96" s="264"/>
      <c r="Q96" s="175"/>
      <c r="R96" s="175"/>
      <c r="S96" s="747"/>
      <c r="T96" s="175"/>
      <c r="U96" s="175"/>
      <c r="V96" s="175"/>
      <c r="W96" s="175"/>
      <c r="X96" s="175"/>
      <c r="Y96" s="175"/>
      <c r="Z96" s="964"/>
      <c r="AA96" s="175"/>
      <c r="AB96" s="415"/>
      <c r="AC96" s="173"/>
      <c r="AD96" s="205"/>
      <c r="AE96" s="11"/>
      <c r="AF96" s="205"/>
      <c r="AG96" s="175"/>
      <c r="AH96" s="175"/>
      <c r="AI96" s="175"/>
      <c r="AJ96" s="175"/>
      <c r="AK96" s="175"/>
      <c r="AL96" s="175"/>
      <c r="AM96" s="175"/>
      <c r="AU96" s="20"/>
      <c r="AV96" s="62"/>
      <c r="AZ96" s="11"/>
    </row>
    <row r="97" spans="2:52" ht="12" customHeight="1" thickBot="1">
      <c r="E97" s="173"/>
      <c r="F97" s="59"/>
      <c r="G97" s="246"/>
      <c r="H97" s="169"/>
      <c r="I97" s="168"/>
      <c r="K97" s="95"/>
      <c r="M97" s="244"/>
      <c r="P97" s="95"/>
      <c r="R97" s="175"/>
      <c r="S97" s="175"/>
      <c r="T97" s="175"/>
      <c r="U97" s="175"/>
      <c r="V97" s="175"/>
      <c r="W97" s="175"/>
      <c r="X97" s="175"/>
      <c r="Y97" s="175"/>
      <c r="Z97" s="964"/>
      <c r="AA97" s="175"/>
      <c r="AB97" s="205"/>
      <c r="AC97" s="169"/>
      <c r="AD97" s="169"/>
      <c r="AE97" s="11"/>
      <c r="AF97" s="205"/>
      <c r="AG97" s="11"/>
      <c r="AH97" s="175"/>
      <c r="AI97" s="175"/>
      <c r="AJ97" s="175"/>
      <c r="AK97" s="175"/>
      <c r="AL97" s="175"/>
      <c r="AM97" s="175"/>
      <c r="AU97" s="20"/>
      <c r="AV97" s="62"/>
      <c r="AZ97" s="11"/>
    </row>
    <row r="98" spans="2:52">
      <c r="B98" s="870" t="s">
        <v>2</v>
      </c>
      <c r="C98" s="871" t="s">
        <v>3</v>
      </c>
      <c r="D98" s="1348" t="s">
        <v>4</v>
      </c>
      <c r="E98" s="11"/>
      <c r="F98" s="15"/>
      <c r="G98" s="243"/>
      <c r="H98" s="169"/>
      <c r="I98" s="187"/>
      <c r="M98" s="242"/>
      <c r="R98" s="169"/>
      <c r="S98" s="175"/>
      <c r="T98" s="175"/>
      <c r="U98" s="175"/>
      <c r="V98" s="175"/>
      <c r="W98" s="175"/>
      <c r="X98" s="175"/>
      <c r="Y98" s="175"/>
      <c r="Z98" s="964"/>
      <c r="AA98" s="175"/>
      <c r="AB98" s="205"/>
      <c r="AC98" s="962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U98" s="20"/>
      <c r="AV98" s="11"/>
      <c r="AW98" s="11"/>
      <c r="AX98" s="11"/>
      <c r="AY98" s="11"/>
      <c r="AZ98" s="11"/>
    </row>
    <row r="99" spans="2:52" ht="15" customHeight="1" thickBot="1">
      <c r="B99" s="873" t="s">
        <v>5</v>
      </c>
      <c r="C99" s="175"/>
      <c r="D99" s="1349" t="s">
        <v>80</v>
      </c>
      <c r="E99" s="175"/>
      <c r="F99" s="59"/>
      <c r="G99" s="246"/>
      <c r="H99" s="169"/>
      <c r="I99" s="174"/>
      <c r="M99" s="770"/>
      <c r="R99" s="175"/>
      <c r="S99" s="247"/>
      <c r="T99" s="247"/>
      <c r="U99" s="1273"/>
      <c r="V99" s="175"/>
      <c r="W99" s="247"/>
      <c r="X99" s="247"/>
      <c r="Y99" s="1273"/>
      <c r="Z99" s="214"/>
      <c r="AA99" s="175"/>
      <c r="AB99" s="175"/>
      <c r="AC99" s="392"/>
      <c r="AD99" s="392"/>
      <c r="AE99" s="175"/>
      <c r="AF99" s="408"/>
      <c r="AG99" s="409"/>
      <c r="AH99" s="175"/>
      <c r="AI99" s="162"/>
      <c r="AJ99" s="175"/>
      <c r="AK99" s="175"/>
      <c r="AL99" s="175"/>
      <c r="AM99" s="175"/>
      <c r="AU99" s="8"/>
      <c r="AV99" s="11"/>
      <c r="AW99" s="11"/>
      <c r="AX99" s="11"/>
      <c r="AY99" s="11"/>
      <c r="AZ99" s="11"/>
    </row>
    <row r="100" spans="2:52" ht="17.25" customHeight="1" thickBot="1">
      <c r="B100" s="1617" t="s">
        <v>348</v>
      </c>
      <c r="C100" s="1626"/>
      <c r="D100" s="1627"/>
      <c r="E100" s="390"/>
      <c r="F100" s="15"/>
      <c r="G100" s="243"/>
      <c r="H100" s="175"/>
      <c r="I100" s="752"/>
      <c r="M100" s="175"/>
      <c r="R100" s="175"/>
      <c r="S100" s="205"/>
      <c r="T100" s="326"/>
      <c r="U100" s="1193"/>
      <c r="V100" s="175"/>
      <c r="W100" s="175"/>
      <c r="X100" s="175"/>
      <c r="Y100" s="175"/>
      <c r="Z100" s="236"/>
      <c r="AA100" s="175"/>
      <c r="AB100" s="175"/>
      <c r="AC100" s="180"/>
      <c r="AD100" s="175"/>
      <c r="AE100" s="205"/>
      <c r="AF100" s="11"/>
      <c r="AG100" s="205"/>
      <c r="AH100" s="175"/>
      <c r="AI100" s="173"/>
      <c r="AJ100" s="175"/>
      <c r="AK100" s="175"/>
      <c r="AL100" s="175"/>
      <c r="AM100" s="175"/>
      <c r="AU100" s="11"/>
      <c r="AV100" s="11"/>
      <c r="AW100" s="11"/>
      <c r="AX100" s="11"/>
      <c r="AY100" s="11"/>
      <c r="AZ100" s="11"/>
    </row>
    <row r="101" spans="2:52" ht="15.75" customHeight="1">
      <c r="B101" s="645" t="s">
        <v>191</v>
      </c>
      <c r="C101" s="1124" t="s">
        <v>590</v>
      </c>
      <c r="D101" s="1754" t="s">
        <v>554</v>
      </c>
      <c r="E101" s="244"/>
      <c r="F101" s="893"/>
      <c r="G101" s="894"/>
      <c r="H101" s="420"/>
      <c r="I101" s="389"/>
      <c r="M101" s="753"/>
      <c r="R101" s="175"/>
      <c r="S101" s="205"/>
      <c r="T101" s="326"/>
      <c r="U101" s="1184"/>
      <c r="V101" s="175"/>
      <c r="W101" s="180"/>
      <c r="X101" s="326"/>
      <c r="Y101" s="1186"/>
      <c r="Z101" s="236"/>
      <c r="AA101" s="175"/>
      <c r="AB101" s="175"/>
      <c r="AC101" s="180"/>
      <c r="AD101" s="175"/>
      <c r="AE101" s="205"/>
      <c r="AF101" s="11"/>
      <c r="AG101" s="205"/>
      <c r="AH101" s="175"/>
      <c r="AI101" s="173"/>
      <c r="AJ101" s="175"/>
      <c r="AK101" s="175"/>
      <c r="AL101" s="175"/>
      <c r="AM101" s="175"/>
      <c r="AU101" s="160"/>
      <c r="AV101" s="11"/>
      <c r="AW101" s="11"/>
      <c r="AX101" s="11"/>
      <c r="AY101" s="11"/>
      <c r="AZ101" s="11"/>
    </row>
    <row r="102" spans="2:52" ht="12.75" customHeight="1">
      <c r="B102" s="742" t="s">
        <v>339</v>
      </c>
      <c r="C102" s="1100" t="s">
        <v>340</v>
      </c>
      <c r="D102" s="599" t="s">
        <v>600</v>
      </c>
      <c r="E102" s="11"/>
      <c r="F102" s="158"/>
      <c r="G102" s="895"/>
      <c r="H102" s="169"/>
      <c r="I102" s="178"/>
      <c r="M102" s="236"/>
      <c r="R102" s="175"/>
      <c r="S102" s="205"/>
      <c r="T102" s="326"/>
      <c r="U102" s="1184"/>
      <c r="V102" s="175"/>
      <c r="W102" s="410"/>
      <c r="X102" s="326"/>
      <c r="Y102" s="1186"/>
      <c r="Z102" s="236"/>
      <c r="AA102" s="175"/>
      <c r="AB102" s="175"/>
      <c r="AC102" s="410"/>
      <c r="AD102" s="176"/>
      <c r="AE102" s="205"/>
      <c r="AF102" s="175"/>
      <c r="AG102" s="205"/>
      <c r="AH102" s="175"/>
      <c r="AI102" s="173"/>
      <c r="AJ102" s="175"/>
      <c r="AK102" s="175"/>
      <c r="AL102" s="175"/>
      <c r="AM102" s="175"/>
      <c r="AU102" s="59"/>
      <c r="AV102" s="11"/>
      <c r="AW102" s="11"/>
      <c r="AX102" s="11"/>
      <c r="AY102" s="11"/>
      <c r="AZ102" s="11"/>
    </row>
    <row r="103" spans="2:52" ht="12.75" customHeight="1">
      <c r="B103" s="778" t="s">
        <v>352</v>
      </c>
      <c r="C103" s="1203" t="s">
        <v>555</v>
      </c>
      <c r="D103" s="842"/>
      <c r="E103" s="11"/>
      <c r="F103" s="15"/>
      <c r="G103" s="243"/>
      <c r="H103" s="169"/>
      <c r="I103" s="168"/>
      <c r="M103" s="214"/>
      <c r="R103" s="175"/>
      <c r="S103" s="205"/>
      <c r="T103" s="326"/>
      <c r="U103" s="1184"/>
      <c r="V103" s="175"/>
      <c r="W103" s="410"/>
      <c r="X103" s="326"/>
      <c r="Y103" s="1188"/>
      <c r="Z103" s="236"/>
      <c r="AA103" s="175"/>
      <c r="AB103" s="175"/>
      <c r="AC103" s="410"/>
      <c r="AD103" s="417"/>
      <c r="AE103" s="205"/>
      <c r="AF103" s="11"/>
      <c r="AG103" s="205"/>
      <c r="AH103" s="11"/>
      <c r="AI103" s="169"/>
      <c r="AJ103" s="175"/>
      <c r="AK103" s="175"/>
      <c r="AL103" s="175"/>
      <c r="AM103" s="175"/>
      <c r="AU103" s="15"/>
      <c r="AV103" s="11"/>
      <c r="AW103" s="11"/>
      <c r="AX103" s="11"/>
      <c r="AY103" s="11"/>
      <c r="AZ103" s="11"/>
    </row>
    <row r="104" spans="2:52">
      <c r="B104" s="640" t="s">
        <v>17</v>
      </c>
      <c r="C104" s="879" t="s">
        <v>511</v>
      </c>
      <c r="D104" s="702">
        <v>200</v>
      </c>
      <c r="E104" s="11"/>
      <c r="F104" s="168"/>
      <c r="G104" s="214"/>
      <c r="H104" s="169"/>
      <c r="I104" s="168"/>
      <c r="M104" s="244"/>
      <c r="R104" s="175"/>
      <c r="S104" s="169"/>
      <c r="T104" s="1283"/>
      <c r="U104" s="1185"/>
      <c r="V104" s="175"/>
      <c r="W104" s="410"/>
      <c r="X104" s="326"/>
      <c r="Y104" s="1186"/>
      <c r="Z104" s="964"/>
      <c r="AA104" s="175"/>
      <c r="AB104" s="175"/>
      <c r="AC104" s="180"/>
      <c r="AD104" s="11"/>
      <c r="AE104" s="205"/>
      <c r="AF104" s="175"/>
      <c r="AG104" s="205"/>
      <c r="AH104" s="11"/>
      <c r="AI104" s="169"/>
      <c r="AJ104" s="175"/>
      <c r="AK104" s="175"/>
      <c r="AL104" s="175"/>
      <c r="AM104" s="175"/>
      <c r="AU104" s="59"/>
      <c r="AV104" s="11"/>
      <c r="AW104" s="11"/>
      <c r="AX104" s="11"/>
      <c r="AY104" s="11"/>
      <c r="AZ104" s="11"/>
    </row>
    <row r="105" spans="2:52" ht="16.5" customHeight="1">
      <c r="B105" s="501" t="s">
        <v>10</v>
      </c>
      <c r="C105" s="502" t="s">
        <v>11</v>
      </c>
      <c r="D105" s="584">
        <v>60</v>
      </c>
      <c r="E105" s="11"/>
      <c r="F105" s="175"/>
      <c r="G105" s="175"/>
      <c r="H105" s="169"/>
      <c r="I105" s="168"/>
      <c r="M105" s="244"/>
      <c r="R105" s="175"/>
      <c r="S105" s="169"/>
      <c r="T105" s="1275"/>
      <c r="U105" s="1204"/>
      <c r="V105" s="175"/>
      <c r="W105" s="410"/>
      <c r="X105" s="326"/>
      <c r="Y105" s="1185"/>
      <c r="Z105" s="175"/>
      <c r="AA105" s="175"/>
      <c r="AB105" s="175"/>
      <c r="AC105" s="410"/>
      <c r="AD105" s="11"/>
      <c r="AE105" s="169"/>
      <c r="AF105" s="11"/>
      <c r="AG105" s="205"/>
      <c r="AH105" s="11"/>
      <c r="AI105" s="169"/>
      <c r="AJ105" s="11"/>
      <c r="AK105" s="175"/>
      <c r="AL105" s="175"/>
      <c r="AM105" s="175"/>
      <c r="AU105" s="59"/>
      <c r="AV105" s="11"/>
      <c r="AW105" s="11"/>
      <c r="AX105" s="11"/>
      <c r="AY105" s="11"/>
      <c r="AZ105" s="11"/>
    </row>
    <row r="106" spans="2:52" ht="14.25" customHeight="1" thickBot="1">
      <c r="B106" s="501" t="s">
        <v>10</v>
      </c>
      <c r="C106" s="502" t="s">
        <v>15</v>
      </c>
      <c r="D106" s="584">
        <v>50</v>
      </c>
      <c r="E106" s="175"/>
      <c r="F106" s="175"/>
      <c r="G106" s="175"/>
      <c r="H106" s="399"/>
      <c r="I106" s="175"/>
      <c r="M106" s="11"/>
      <c r="R106" s="175"/>
      <c r="S106" s="175"/>
      <c r="T106" s="175"/>
      <c r="U106" s="175"/>
      <c r="V106" s="175"/>
      <c r="W106" s="410"/>
      <c r="X106" s="326"/>
      <c r="Y106" s="1191"/>
      <c r="Z106" s="175"/>
      <c r="AA106" s="175"/>
      <c r="AB106" s="175"/>
      <c r="AC106" s="410"/>
      <c r="AD106" s="411"/>
      <c r="AE106" s="205"/>
      <c r="AF106" s="11"/>
      <c r="AG106" s="205"/>
      <c r="AH106" s="11"/>
      <c r="AI106" s="169"/>
      <c r="AJ106" s="175"/>
      <c r="AK106" s="175"/>
      <c r="AL106" s="175"/>
      <c r="AM106" s="175"/>
      <c r="AU106" s="59"/>
      <c r="AV106" s="11"/>
      <c r="AW106" s="11"/>
      <c r="AX106" s="11"/>
      <c r="AY106" s="11"/>
      <c r="AZ106" s="11"/>
    </row>
    <row r="107" spans="2:52" ht="15" customHeight="1" thickBot="1">
      <c r="B107" s="77"/>
      <c r="C107" s="285" t="s">
        <v>234</v>
      </c>
      <c r="D107" s="223"/>
      <c r="E107" s="175"/>
      <c r="F107" s="389"/>
      <c r="G107" s="390"/>
      <c r="H107" s="420"/>
      <c r="I107" s="389"/>
      <c r="R107" s="175"/>
      <c r="S107" s="175"/>
      <c r="T107" s="175"/>
      <c r="U107" s="175"/>
      <c r="V107" s="175"/>
      <c r="W107" s="205"/>
      <c r="X107" s="1288"/>
      <c r="Y107" s="1289"/>
      <c r="Z107" s="175"/>
      <c r="AA107" s="1187"/>
      <c r="AB107" s="175"/>
      <c r="AC107" s="410"/>
      <c r="AD107" s="411"/>
      <c r="AE107" s="205"/>
      <c r="AF107" s="175"/>
      <c r="AG107" s="205"/>
      <c r="AH107" s="11"/>
      <c r="AI107" s="169"/>
      <c r="AJ107" s="175"/>
      <c r="AK107" s="175"/>
      <c r="AL107" s="175"/>
      <c r="AM107" s="175"/>
      <c r="AU107" s="7"/>
      <c r="AV107" s="11"/>
      <c r="AW107" s="11"/>
      <c r="AX107" s="11"/>
      <c r="AY107" s="11"/>
      <c r="AZ107" s="11"/>
    </row>
    <row r="108" spans="2:52">
      <c r="B108" s="883" t="s">
        <v>602</v>
      </c>
      <c r="C108" s="884" t="s">
        <v>603</v>
      </c>
      <c r="D108" s="1350">
        <v>200</v>
      </c>
      <c r="E108" s="175"/>
      <c r="F108" s="174"/>
      <c r="G108" s="214"/>
      <c r="H108" s="180"/>
      <c r="I108" s="174"/>
      <c r="R108" s="175"/>
      <c r="S108" s="175"/>
      <c r="T108" s="175"/>
      <c r="U108" s="175"/>
      <c r="V108" s="175"/>
      <c r="W108" s="169"/>
      <c r="X108" s="413"/>
      <c r="Y108" s="1187"/>
      <c r="Z108" s="221"/>
      <c r="AA108" s="175"/>
      <c r="AB108" s="175"/>
      <c r="AC108" s="410"/>
      <c r="AD108" s="11"/>
      <c r="AE108" s="403"/>
      <c r="AF108" s="11"/>
      <c r="AG108" s="205"/>
      <c r="AH108" s="175"/>
      <c r="AI108" s="169"/>
      <c r="AJ108" s="175"/>
      <c r="AK108" s="175"/>
      <c r="AL108" s="175"/>
      <c r="AM108" s="175"/>
      <c r="AU108" s="7"/>
      <c r="AV108" s="11"/>
      <c r="AW108" s="11"/>
      <c r="AX108" s="11"/>
      <c r="AY108" s="11"/>
      <c r="AZ108" s="11"/>
    </row>
    <row r="109" spans="2:52" ht="14.25" customHeight="1">
      <c r="B109" s="1594" t="s">
        <v>10</v>
      </c>
      <c r="C109" s="1100" t="s">
        <v>549</v>
      </c>
      <c r="D109" s="1628">
        <v>40</v>
      </c>
      <c r="E109" s="175"/>
      <c r="F109" s="174"/>
      <c r="G109" s="214"/>
      <c r="H109" s="169"/>
      <c r="I109" s="168"/>
      <c r="R109" s="175"/>
      <c r="S109" s="264"/>
      <c r="T109" s="247"/>
      <c r="U109" s="1273"/>
      <c r="V109" s="175"/>
      <c r="W109" s="326"/>
      <c r="X109" s="326"/>
      <c r="Y109" s="1286"/>
      <c r="Z109" s="175"/>
      <c r="AA109" s="175"/>
      <c r="AB109" s="175"/>
      <c r="AC109" s="410"/>
      <c r="AD109" s="11"/>
      <c r="AE109" s="169"/>
      <c r="AF109" s="175"/>
      <c r="AG109" s="205"/>
      <c r="AH109" s="175"/>
      <c r="AI109" s="169"/>
      <c r="AJ109" s="175"/>
      <c r="AK109" s="175"/>
      <c r="AL109" s="175"/>
      <c r="AM109" s="175"/>
      <c r="AU109" s="7"/>
      <c r="AV109" s="11"/>
      <c r="AW109" s="11"/>
      <c r="AX109" s="11"/>
      <c r="AY109" s="11"/>
      <c r="AZ109" s="11"/>
    </row>
    <row r="110" spans="2:52" ht="12.75" customHeight="1">
      <c r="B110" s="109"/>
      <c r="C110" s="1616" t="s">
        <v>548</v>
      </c>
      <c r="D110" s="109"/>
      <c r="E110" s="175"/>
      <c r="F110" s="174"/>
      <c r="G110" s="214"/>
      <c r="H110" s="169"/>
      <c r="I110" s="168"/>
      <c r="R110" s="175"/>
      <c r="S110" s="169"/>
      <c r="T110" s="175"/>
      <c r="U110" s="1184"/>
      <c r="V110" s="175"/>
      <c r="W110" s="180"/>
      <c r="X110" s="330"/>
      <c r="Y110" s="1184"/>
      <c r="Z110" s="175"/>
      <c r="AA110" s="175"/>
      <c r="AB110" s="175"/>
      <c r="AC110" s="410"/>
      <c r="AD110" s="11"/>
      <c r="AE110" s="400"/>
      <c r="AF110" s="11"/>
      <c r="AG110" s="205"/>
      <c r="AH110" s="175"/>
      <c r="AI110" s="169"/>
      <c r="AJ110" s="11"/>
      <c r="AK110" s="175"/>
      <c r="AL110" s="175"/>
      <c r="AM110" s="175"/>
      <c r="AU110" s="7"/>
      <c r="AV110" s="11"/>
      <c r="AW110" s="11"/>
      <c r="AX110" s="11"/>
      <c r="AY110" s="11"/>
    </row>
    <row r="111" spans="2:52" ht="16.5" customHeight="1" thickBot="1">
      <c r="B111" s="1351" t="s">
        <v>13</v>
      </c>
      <c r="C111" s="337" t="s">
        <v>557</v>
      </c>
      <c r="D111" s="1336">
        <v>110</v>
      </c>
      <c r="E111" s="175"/>
      <c r="F111" s="187"/>
      <c r="G111" s="652"/>
      <c r="H111" s="169"/>
      <c r="I111" s="168"/>
      <c r="R111" s="175"/>
      <c r="S111" s="169"/>
      <c r="T111" s="413"/>
      <c r="U111" s="1187"/>
      <c r="V111" s="175"/>
      <c r="W111" s="180"/>
      <c r="X111" s="1280"/>
      <c r="Y111" s="1184"/>
      <c r="Z111" s="175"/>
      <c r="AA111" s="175"/>
      <c r="AB111" s="175"/>
      <c r="AC111" s="410"/>
      <c r="AD111" s="11"/>
      <c r="AE111" s="205"/>
      <c r="AF111" s="175"/>
      <c r="AG111" s="205"/>
      <c r="AH111" s="175"/>
      <c r="AI111" s="208"/>
      <c r="AJ111" s="175"/>
      <c r="AK111" s="175"/>
      <c r="AL111" s="175"/>
      <c r="AM111" s="175"/>
      <c r="AU111" s="7"/>
      <c r="AV111" s="11"/>
      <c r="AW111" s="11"/>
      <c r="AX111" s="11"/>
      <c r="AY111" s="11"/>
    </row>
    <row r="112" spans="2:52" ht="15" customHeight="1">
      <c r="E112" s="390"/>
      <c r="F112" s="175"/>
      <c r="G112" s="175"/>
      <c r="H112" s="169"/>
      <c r="I112" s="168"/>
      <c r="R112" s="175"/>
      <c r="S112" s="208"/>
      <c r="T112" s="175"/>
      <c r="U112" s="1290"/>
      <c r="V112" s="175"/>
      <c r="W112" s="175"/>
      <c r="X112" s="1278"/>
      <c r="Y112" s="1287"/>
      <c r="Z112" s="175"/>
      <c r="AA112" s="175"/>
      <c r="AB112" s="175"/>
      <c r="AC112" s="410"/>
      <c r="AD112" s="169"/>
      <c r="AE112" s="205"/>
      <c r="AF112" s="175"/>
      <c r="AG112" s="205"/>
      <c r="AH112" s="175"/>
      <c r="AI112" s="175"/>
      <c r="AJ112" s="175"/>
      <c r="AK112" s="175"/>
      <c r="AL112" s="175"/>
      <c r="AM112" s="175"/>
      <c r="AU112" s="7"/>
      <c r="AV112" s="11"/>
      <c r="AW112" s="11"/>
      <c r="AX112" s="11"/>
      <c r="AY112" s="11"/>
    </row>
    <row r="113" spans="2:51" ht="13.5" customHeight="1">
      <c r="E113" s="11"/>
      <c r="F113" s="11"/>
      <c r="G113" s="11"/>
      <c r="H113" s="11"/>
      <c r="I113" s="11"/>
      <c r="N113" s="11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410"/>
      <c r="AD113" s="169"/>
      <c r="AE113" s="205"/>
      <c r="AF113" s="11"/>
      <c r="AG113" s="205"/>
      <c r="AH113" s="11"/>
      <c r="AI113" s="175"/>
      <c r="AJ113" s="175"/>
      <c r="AK113" s="175"/>
      <c r="AL113" s="175"/>
      <c r="AM113" s="175"/>
      <c r="AU113" s="7"/>
      <c r="AV113" s="11"/>
      <c r="AW113" s="11"/>
      <c r="AX113" s="11"/>
      <c r="AY113" s="11"/>
    </row>
    <row r="114" spans="2:51" ht="12.75" customHeight="1">
      <c r="E114" s="11"/>
      <c r="F114" s="11"/>
      <c r="G114" s="11"/>
      <c r="H114" s="11"/>
      <c r="I114" s="11"/>
      <c r="N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415"/>
      <c r="AD114" s="173"/>
      <c r="AE114" s="205"/>
      <c r="AF114" s="11"/>
      <c r="AG114" s="11"/>
      <c r="AH114" s="11"/>
      <c r="AI114" s="175"/>
      <c r="AJ114" s="175"/>
      <c r="AK114" s="175"/>
      <c r="AL114" s="175"/>
      <c r="AM114" s="175"/>
      <c r="AU114" s="7"/>
      <c r="AV114" s="11"/>
      <c r="AW114" s="11"/>
      <c r="AX114" s="11"/>
      <c r="AY114" s="11"/>
    </row>
    <row r="115" spans="2:51" ht="14.25" customHeight="1">
      <c r="B115" s="175"/>
      <c r="C115" s="186"/>
      <c r="D115" s="175"/>
      <c r="E115" s="175"/>
      <c r="F115" s="747"/>
      <c r="G115" s="175"/>
      <c r="H115" s="175"/>
      <c r="I115" s="175"/>
      <c r="N115" s="390"/>
      <c r="R115" s="747"/>
      <c r="S115" s="175"/>
      <c r="T115" s="265"/>
      <c r="U115" s="265"/>
      <c r="V115" s="1271"/>
      <c r="W115" s="221"/>
      <c r="X115" s="175"/>
      <c r="Y115" s="175"/>
      <c r="Z115" s="175"/>
      <c r="AA115" s="175"/>
      <c r="AB115" s="175"/>
      <c r="AC115" s="205"/>
      <c r="AD115" s="169"/>
      <c r="AE115" s="175"/>
      <c r="AF115" s="175"/>
      <c r="AG115" s="205"/>
      <c r="AH115" s="11"/>
      <c r="AI115" s="175"/>
      <c r="AJ115" s="175"/>
      <c r="AK115" s="175"/>
      <c r="AL115" s="175"/>
      <c r="AM115" s="175"/>
      <c r="AU115" s="7"/>
      <c r="AV115" s="11"/>
      <c r="AW115" s="11"/>
      <c r="AX115" s="11"/>
      <c r="AY115" s="11"/>
    </row>
    <row r="116" spans="2:51" ht="13.5" customHeight="1">
      <c r="B116" s="265"/>
      <c r="C116" s="186"/>
      <c r="D116" s="175"/>
      <c r="E116" s="175"/>
      <c r="F116" s="175"/>
      <c r="G116" s="175"/>
      <c r="H116" s="175"/>
      <c r="I116" s="175"/>
      <c r="N116" s="214"/>
      <c r="O116" s="11"/>
      <c r="P116" s="186"/>
      <c r="Q116" s="4"/>
      <c r="R116" s="175"/>
      <c r="S116" s="175"/>
      <c r="T116" s="175"/>
      <c r="U116" s="173"/>
      <c r="V116" s="399"/>
      <c r="W116" s="169"/>
      <c r="X116" s="175"/>
      <c r="Y116" s="175"/>
      <c r="Z116" s="175"/>
      <c r="AA116" s="175"/>
      <c r="AB116" s="175"/>
      <c r="AC116" s="205"/>
      <c r="AD116" s="11"/>
      <c r="AE116" s="173"/>
      <c r="AF116" s="174"/>
      <c r="AG116" s="169"/>
      <c r="AH116" s="11"/>
      <c r="AI116" s="175"/>
      <c r="AJ116" s="175"/>
      <c r="AK116" s="175"/>
      <c r="AL116" s="175"/>
      <c r="AM116" s="175"/>
      <c r="AU116" s="11"/>
      <c r="AV116" s="11"/>
      <c r="AW116" s="11"/>
      <c r="AX116" s="11"/>
      <c r="AY116" s="11"/>
    </row>
    <row r="117" spans="2:51" ht="14.25" customHeight="1">
      <c r="B117" s="187"/>
      <c r="C117" s="169"/>
      <c r="D117" s="168"/>
      <c r="E117" s="175"/>
      <c r="F117" s="175"/>
      <c r="G117" s="175"/>
      <c r="H117" s="175"/>
      <c r="I117" s="175"/>
      <c r="J117" s="11"/>
      <c r="K117" s="11"/>
      <c r="L117" s="11"/>
      <c r="N117" s="214"/>
      <c r="O117" s="11"/>
      <c r="P117" s="186"/>
      <c r="Q117" s="11"/>
      <c r="R117" s="175"/>
      <c r="S117" s="760"/>
      <c r="T117" s="162"/>
      <c r="U117" s="175"/>
      <c r="V117" s="175"/>
      <c r="W117" s="747"/>
      <c r="X117" s="399"/>
      <c r="Y117" s="175"/>
      <c r="Z117" s="753"/>
      <c r="AA117" s="175"/>
      <c r="AB117" s="175"/>
      <c r="AC117" s="175"/>
      <c r="AD117" s="175"/>
      <c r="AE117" s="244"/>
      <c r="AF117" s="244"/>
      <c r="AG117" s="169"/>
      <c r="AH117" s="11"/>
      <c r="AI117" s="175"/>
      <c r="AJ117" s="175"/>
      <c r="AK117" s="175"/>
      <c r="AL117" s="175"/>
      <c r="AM117" s="175"/>
      <c r="AU117" s="7"/>
      <c r="AV117" s="7"/>
      <c r="AW117" s="11"/>
      <c r="AX117" s="11"/>
      <c r="AY117" s="11"/>
    </row>
    <row r="118" spans="2:51" ht="15.75" customHeight="1">
      <c r="B118" s="187"/>
      <c r="C118" s="175"/>
      <c r="D118" s="168"/>
      <c r="E118" s="175"/>
      <c r="F118" s="175"/>
      <c r="G118" s="175"/>
      <c r="H118" s="175"/>
      <c r="I118" s="175"/>
      <c r="J118" s="175"/>
      <c r="K118" s="19"/>
      <c r="L118" s="11"/>
      <c r="N118" s="214"/>
      <c r="O118" s="11"/>
      <c r="P118" s="54"/>
      <c r="Q118" s="11"/>
      <c r="R118" s="175"/>
      <c r="S118" s="187"/>
      <c r="T118" s="399"/>
      <c r="U118" s="175"/>
      <c r="V118" s="175"/>
      <c r="W118" s="175"/>
      <c r="X118" s="175"/>
      <c r="Y118" s="169"/>
      <c r="Z118" s="966"/>
      <c r="AA118" s="175"/>
      <c r="AB118" s="175"/>
      <c r="AC118" s="11"/>
      <c r="AD118" s="11"/>
      <c r="AE118" s="11"/>
      <c r="AF118" s="11"/>
      <c r="AG118" s="11"/>
      <c r="AH118" s="11"/>
      <c r="AI118" s="11"/>
      <c r="AJ118" s="175"/>
      <c r="AK118" s="175"/>
      <c r="AL118" s="175"/>
      <c r="AM118" s="175"/>
      <c r="AU118" s="7"/>
      <c r="AV118" s="7"/>
      <c r="AW118" s="11"/>
      <c r="AX118" s="11"/>
      <c r="AY118" s="11"/>
    </row>
    <row r="119" spans="2:51" ht="15" customHeight="1">
      <c r="B119" s="187"/>
      <c r="C119" s="169"/>
      <c r="D119" s="168"/>
      <c r="E119" s="175"/>
      <c r="F119" s="175"/>
      <c r="G119" s="175"/>
      <c r="H119" s="175"/>
      <c r="I119" s="175"/>
      <c r="J119" s="390"/>
      <c r="K119" s="891"/>
      <c r="L119" s="106"/>
      <c r="N119" s="652"/>
      <c r="O119" s="11"/>
      <c r="P119" s="54"/>
      <c r="Q119" s="11"/>
      <c r="R119" s="169"/>
      <c r="S119" s="175"/>
      <c r="T119" s="175"/>
      <c r="U119" s="175"/>
      <c r="V119" s="175"/>
      <c r="W119" s="175"/>
      <c r="X119" s="175"/>
      <c r="Y119" s="175"/>
      <c r="Z119" s="242"/>
      <c r="AA119" s="175"/>
      <c r="AB119" s="1184"/>
      <c r="AC119" s="11"/>
      <c r="AD119" s="1185"/>
      <c r="AE119" s="1184"/>
      <c r="AF119" s="11"/>
      <c r="AG119" s="11"/>
      <c r="AH119" s="11"/>
      <c r="AI119" s="11"/>
      <c r="AJ119" s="175"/>
      <c r="AK119" s="175"/>
      <c r="AL119" s="175"/>
      <c r="AM119" s="175"/>
      <c r="AU119" s="7"/>
      <c r="AV119" s="11"/>
      <c r="AW119" s="11"/>
      <c r="AX119" s="11"/>
      <c r="AY119" s="11"/>
    </row>
    <row r="120" spans="2:51" ht="15" customHeight="1">
      <c r="B120" s="187"/>
      <c r="C120" s="205"/>
      <c r="D120" s="168"/>
      <c r="E120" s="1321"/>
      <c r="F120" s="175"/>
      <c r="G120" s="175"/>
      <c r="H120" s="175"/>
      <c r="I120" s="175"/>
      <c r="J120" s="242"/>
      <c r="K120" s="169"/>
      <c r="L120" s="168"/>
      <c r="N120" s="175"/>
      <c r="O120" s="11"/>
      <c r="P120" s="54"/>
      <c r="Q120" s="11"/>
      <c r="R120" s="175"/>
      <c r="S120" s="247"/>
      <c r="T120" s="247"/>
      <c r="U120" s="1273"/>
      <c r="V120" s="175"/>
      <c r="W120" s="247"/>
      <c r="X120" s="247"/>
      <c r="Y120" s="1273"/>
      <c r="Z120" s="242"/>
      <c r="AA120" s="175"/>
      <c r="AB120" s="1186"/>
      <c r="AC120" s="11"/>
      <c r="AD120" s="1185"/>
      <c r="AE120" s="11"/>
      <c r="AF120" s="409"/>
      <c r="AG120" s="175"/>
      <c r="AH120" s="162"/>
      <c r="AI120" s="175"/>
      <c r="AJ120" s="175"/>
      <c r="AK120" s="175"/>
      <c r="AL120" s="175"/>
      <c r="AM120" s="175"/>
      <c r="AU120" s="7"/>
      <c r="AV120" s="11"/>
      <c r="AW120" s="11"/>
      <c r="AX120" s="11"/>
      <c r="AY120" s="11"/>
    </row>
    <row r="121" spans="2:51" ht="18" customHeight="1">
      <c r="B121" s="175"/>
      <c r="C121" s="186"/>
      <c r="D121" s="175"/>
      <c r="E121" s="420"/>
      <c r="F121" s="389"/>
      <c r="G121" s="390"/>
      <c r="H121" s="420"/>
      <c r="I121" s="389"/>
      <c r="J121" s="242"/>
      <c r="K121" s="169"/>
      <c r="L121" s="168"/>
      <c r="M121" s="11"/>
      <c r="N121" s="214"/>
      <c r="O121" s="11"/>
      <c r="P121" s="54"/>
      <c r="Q121" s="11"/>
      <c r="R121" s="175"/>
      <c r="S121" s="205"/>
      <c r="T121" s="326"/>
      <c r="U121" s="1184"/>
      <c r="V121" s="175"/>
      <c r="W121" s="175"/>
      <c r="X121" s="175"/>
      <c r="Y121" s="175"/>
      <c r="Z121" s="242"/>
      <c r="AA121" s="175"/>
      <c r="AB121" s="1186"/>
      <c r="AC121" s="1186"/>
      <c r="AD121" s="1185"/>
      <c r="AE121" s="11"/>
      <c r="AF121" s="1185"/>
      <c r="AG121" s="1184"/>
      <c r="AH121" s="1184"/>
      <c r="AI121" s="1184"/>
      <c r="AJ121" s="1184"/>
      <c r="AK121" s="175"/>
      <c r="AL121" s="175"/>
      <c r="AM121" s="175"/>
      <c r="AU121" s="7"/>
      <c r="AV121" s="11"/>
      <c r="AW121" s="11"/>
      <c r="AX121" s="11"/>
      <c r="AY121" s="11"/>
    </row>
    <row r="122" spans="2:51" ht="12.75" customHeight="1">
      <c r="E122" s="169"/>
      <c r="F122" s="174"/>
      <c r="G122" s="214"/>
      <c r="H122" s="173"/>
      <c r="I122" s="168"/>
      <c r="J122" s="244"/>
      <c r="K122" s="173"/>
      <c r="L122" s="168"/>
      <c r="M122" s="242"/>
      <c r="N122" s="236"/>
      <c r="O122" s="11"/>
      <c r="P122" s="54"/>
      <c r="Q122" s="11"/>
      <c r="R122" s="175"/>
      <c r="S122" s="205"/>
      <c r="T122" s="326"/>
      <c r="U122" s="1184"/>
      <c r="V122" s="175"/>
      <c r="W122" s="180"/>
      <c r="X122" s="326"/>
      <c r="Y122" s="1184"/>
      <c r="Z122" s="242"/>
      <c r="AA122" s="175"/>
      <c r="AB122" s="1186"/>
      <c r="AC122" s="1186"/>
      <c r="AD122" s="1185"/>
      <c r="AE122" s="1184"/>
      <c r="AF122" s="1185"/>
      <c r="AG122" s="1184"/>
      <c r="AH122" s="1184"/>
      <c r="AI122" s="1184"/>
      <c r="AJ122" s="1184"/>
      <c r="AK122" s="175"/>
      <c r="AL122" s="175"/>
      <c r="AM122" s="175"/>
      <c r="AU122" s="7"/>
      <c r="AV122" s="11"/>
      <c r="AW122" s="11"/>
      <c r="AX122" s="11"/>
      <c r="AY122" s="11"/>
    </row>
    <row r="123" spans="2:51" ht="14.25" customHeight="1">
      <c r="E123" s="169"/>
      <c r="F123" s="168"/>
      <c r="G123" s="244"/>
      <c r="H123" s="169"/>
      <c r="I123" s="183"/>
      <c r="J123" s="175"/>
      <c r="K123" s="169"/>
      <c r="L123" s="168"/>
      <c r="M123" s="966"/>
      <c r="N123" s="236"/>
      <c r="O123" s="11"/>
      <c r="P123" s="54"/>
      <c r="Q123" s="11"/>
      <c r="R123" s="175"/>
      <c r="S123" s="205"/>
      <c r="T123" s="326"/>
      <c r="U123" s="1184"/>
      <c r="V123" s="175"/>
      <c r="W123" s="180"/>
      <c r="X123" s="1212"/>
      <c r="Y123" s="1202"/>
      <c r="Z123" s="242"/>
      <c r="AA123" s="175"/>
      <c r="AB123" s="1186"/>
      <c r="AC123" s="11"/>
      <c r="AD123" s="1189"/>
      <c r="AE123" s="11"/>
      <c r="AF123" s="1185"/>
      <c r="AG123" s="11"/>
      <c r="AH123" s="1184"/>
      <c r="AI123" s="1184"/>
      <c r="AJ123" s="1184"/>
      <c r="AK123" s="175"/>
      <c r="AL123" s="175"/>
      <c r="AM123" s="175"/>
      <c r="AU123" s="11"/>
      <c r="AV123" s="11"/>
      <c r="AW123" s="11"/>
      <c r="AX123" s="11"/>
      <c r="AY123" s="11"/>
    </row>
    <row r="124" spans="2:51" ht="14.25" customHeight="1">
      <c r="E124" s="169"/>
      <c r="F124" s="168"/>
      <c r="G124" s="244"/>
      <c r="H124" s="176"/>
      <c r="I124" s="179"/>
      <c r="J124" s="242"/>
      <c r="K124" s="169"/>
      <c r="L124" s="168"/>
      <c r="M124" s="242"/>
      <c r="N124" s="236"/>
      <c r="P124" s="95"/>
      <c r="R124" s="175"/>
      <c r="S124" s="205"/>
      <c r="T124" s="326"/>
      <c r="U124" s="1184"/>
      <c r="V124" s="175"/>
      <c r="W124" s="180"/>
      <c r="X124" s="326"/>
      <c r="Y124" s="1186"/>
      <c r="Z124" s="244"/>
      <c r="AA124" s="175"/>
      <c r="AB124" s="1186"/>
      <c r="AC124" s="11"/>
      <c r="AD124" s="1185"/>
      <c r="AE124" s="1184"/>
      <c r="AF124" s="1185"/>
      <c r="AG124" s="11"/>
      <c r="AH124" s="1185"/>
      <c r="AI124" s="1184"/>
      <c r="AJ124" s="1185"/>
      <c r="AK124" s="175"/>
      <c r="AL124" s="175"/>
      <c r="AM124" s="175"/>
      <c r="AU124" s="40"/>
      <c r="AV124" s="7"/>
      <c r="AW124" s="11"/>
      <c r="AX124" s="11"/>
      <c r="AY124" s="11"/>
    </row>
    <row r="125" spans="2:51" ht="15.75" customHeight="1">
      <c r="E125" s="169"/>
      <c r="F125" s="168"/>
      <c r="G125" s="244"/>
      <c r="H125" s="176"/>
      <c r="I125" s="177"/>
      <c r="M125" s="242"/>
      <c r="N125" s="236"/>
      <c r="P125" s="95"/>
      <c r="R125" s="175"/>
      <c r="S125" s="205"/>
      <c r="T125" s="326"/>
      <c r="U125" s="1187"/>
      <c r="V125" s="175"/>
      <c r="W125" s="410"/>
      <c r="X125" s="326"/>
      <c r="Y125" s="1186"/>
      <c r="Z125" s="244"/>
      <c r="AA125" s="175"/>
      <c r="AB125" s="1186"/>
      <c r="AC125" s="1185"/>
      <c r="AD125" s="1190"/>
      <c r="AE125" s="1184"/>
      <c r="AF125" s="1185"/>
      <c r="AG125" s="11"/>
      <c r="AH125" s="1185"/>
      <c r="AI125" s="1184"/>
      <c r="AJ125" s="1185"/>
      <c r="AK125" s="175"/>
      <c r="AL125" s="175"/>
      <c r="AM125" s="175"/>
      <c r="AV125" s="7"/>
      <c r="AW125" s="11"/>
      <c r="AX125" s="11"/>
      <c r="AY125" s="11"/>
    </row>
    <row r="126" spans="2:51" ht="16.5" customHeight="1">
      <c r="E126" s="169"/>
      <c r="F126" s="168"/>
      <c r="G126" s="244"/>
      <c r="H126" s="169"/>
      <c r="I126" s="168"/>
      <c r="M126" s="242"/>
      <c r="N126" s="11"/>
      <c r="P126" s="95"/>
      <c r="R126" s="175"/>
      <c r="S126" s="205"/>
      <c r="T126" s="326"/>
      <c r="U126" s="1184"/>
      <c r="V126" s="175"/>
      <c r="W126" s="410"/>
      <c r="X126" s="1212"/>
      <c r="Y126" s="1268"/>
      <c r="Z126" s="964"/>
      <c r="AA126" s="175"/>
      <c r="AB126" s="1186"/>
      <c r="AC126" s="11"/>
      <c r="AD126" s="1185"/>
      <c r="AE126" s="11"/>
      <c r="AF126" s="1185"/>
      <c r="AG126" s="11"/>
      <c r="AH126" s="1185"/>
      <c r="AI126" s="1184"/>
      <c r="AJ126" s="1185"/>
      <c r="AK126" s="175"/>
      <c r="AL126" s="175"/>
      <c r="AM126" s="175"/>
      <c r="AV126" s="7"/>
      <c r="AW126" s="11"/>
      <c r="AX126" s="11"/>
      <c r="AY126" s="11"/>
    </row>
    <row r="127" spans="2:51" ht="15.75" customHeight="1">
      <c r="E127" s="169"/>
      <c r="F127" s="187"/>
      <c r="G127" s="244"/>
      <c r="H127" s="169"/>
      <c r="I127" s="168"/>
      <c r="M127" s="242"/>
      <c r="N127" s="11"/>
      <c r="P127" s="95"/>
      <c r="R127" s="175"/>
      <c r="S127" s="205"/>
      <c r="T127" s="326"/>
      <c r="U127" s="1184"/>
      <c r="V127" s="175"/>
      <c r="W127" s="410"/>
      <c r="X127" s="326"/>
      <c r="Y127" s="1188"/>
      <c r="Z127" s="964"/>
      <c r="AA127" s="175"/>
      <c r="AB127" s="1186"/>
      <c r="AC127" s="1185"/>
      <c r="AD127" s="1185"/>
      <c r="AE127" s="11"/>
      <c r="AF127" s="1185"/>
      <c r="AG127" s="1187"/>
      <c r="AH127" s="1185"/>
      <c r="AI127" s="1184"/>
      <c r="AJ127" s="1184"/>
      <c r="AK127" s="175"/>
      <c r="AL127" s="175"/>
      <c r="AM127" s="175"/>
      <c r="AV127" s="7"/>
      <c r="AW127" s="11"/>
      <c r="AX127" s="11"/>
      <c r="AY127" s="11"/>
    </row>
    <row r="128" spans="2:51" ht="15" customHeight="1">
      <c r="E128" s="169"/>
      <c r="F128" s="168"/>
      <c r="G128" s="244"/>
      <c r="H128" s="175"/>
      <c r="I128" s="175"/>
      <c r="M128" s="242"/>
      <c r="N128" s="11"/>
      <c r="P128" s="95"/>
      <c r="R128" s="175"/>
      <c r="S128" s="205"/>
      <c r="T128" s="326"/>
      <c r="U128" s="1184"/>
      <c r="V128" s="175"/>
      <c r="W128" s="410"/>
      <c r="X128" s="326"/>
      <c r="Y128" s="1186"/>
      <c r="Z128" s="175"/>
      <c r="AA128" s="175"/>
      <c r="AB128" s="1186"/>
      <c r="AC128" s="1185"/>
      <c r="AD128" s="1185"/>
      <c r="AE128" s="1184"/>
      <c r="AF128" s="1185"/>
      <c r="AG128" s="11"/>
      <c r="AH128" s="1185"/>
      <c r="AI128" s="1184"/>
      <c r="AJ128" s="1184"/>
      <c r="AK128" s="175"/>
      <c r="AL128" s="175"/>
      <c r="AM128" s="175"/>
      <c r="AV128" s="7"/>
      <c r="AW128" s="11"/>
      <c r="AX128" s="11"/>
      <c r="AY128" s="11"/>
    </row>
    <row r="129" spans="2:51" ht="15" customHeight="1">
      <c r="E129" s="112"/>
      <c r="F129" s="158"/>
      <c r="G129" s="895"/>
      <c r="H129" s="744"/>
      <c r="I129" s="175"/>
      <c r="M129" s="244"/>
      <c r="N129" s="11"/>
      <c r="P129" s="95"/>
      <c r="R129" s="175"/>
      <c r="S129" s="205"/>
      <c r="T129" s="326"/>
      <c r="U129" s="1184"/>
      <c r="V129" s="175"/>
      <c r="W129" s="205"/>
      <c r="X129" s="1288"/>
      <c r="Y129" s="1289"/>
      <c r="Z129" s="413"/>
      <c r="AA129" s="1266"/>
      <c r="AB129" s="1191"/>
      <c r="AC129" s="1184"/>
      <c r="AD129" s="1185"/>
      <c r="AE129" s="11"/>
      <c r="AF129" s="1185"/>
      <c r="AG129" s="1184"/>
      <c r="AH129" s="1185"/>
      <c r="AI129" s="1184"/>
      <c r="AJ129" s="1184"/>
      <c r="AK129" s="175"/>
      <c r="AL129" s="175"/>
      <c r="AM129" s="175"/>
      <c r="AU129" s="16"/>
      <c r="AV129" s="7"/>
      <c r="AW129" s="11"/>
      <c r="AX129" s="11"/>
      <c r="AY129" s="11"/>
    </row>
    <row r="130" spans="2:51" ht="12.75" customHeight="1">
      <c r="E130" s="399"/>
      <c r="F130" s="173"/>
      <c r="G130" s="175"/>
      <c r="H130" s="420"/>
      <c r="I130" s="389"/>
      <c r="M130" s="242"/>
      <c r="N130" s="11"/>
      <c r="O130" s="42"/>
      <c r="P130" s="7"/>
      <c r="Q130" s="15"/>
      <c r="R130" s="175"/>
      <c r="S130" s="169"/>
      <c r="T130" s="232"/>
      <c r="U130" s="1184"/>
      <c r="V130" s="175"/>
      <c r="W130" s="175"/>
      <c r="X130" s="175"/>
      <c r="Y130" s="175"/>
      <c r="Z130" s="175"/>
      <c r="AA130" s="175"/>
      <c r="AB130" s="1185"/>
      <c r="AC130" s="1185"/>
      <c r="AD130" s="1184"/>
      <c r="AE130" s="1184"/>
      <c r="AF130" s="1185"/>
      <c r="AG130" s="11"/>
      <c r="AH130" s="1185"/>
      <c r="AI130" s="1184"/>
      <c r="AJ130" s="1184"/>
      <c r="AK130" s="175"/>
      <c r="AL130" s="175"/>
      <c r="AM130" s="175"/>
      <c r="AU130" s="11"/>
      <c r="AV130" s="11"/>
      <c r="AW130" s="11"/>
      <c r="AX130" s="11"/>
      <c r="AY130" s="11"/>
    </row>
    <row r="131" spans="2:51" ht="17.25" customHeight="1">
      <c r="E131" s="420"/>
      <c r="F131" s="389"/>
      <c r="G131" s="420"/>
      <c r="H131" s="173"/>
      <c r="I131" s="168"/>
      <c r="M131" s="175"/>
      <c r="N131" s="11"/>
      <c r="O131" s="71"/>
      <c r="P131" s="7"/>
      <c r="Q131" s="1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185"/>
      <c r="AC131" s="11"/>
      <c r="AD131" s="1184"/>
      <c r="AE131" s="1184"/>
      <c r="AF131" s="1185"/>
      <c r="AG131" s="1184"/>
      <c r="AH131" s="1185"/>
      <c r="AI131" s="1187"/>
      <c r="AJ131" s="1184"/>
      <c r="AK131" s="175"/>
      <c r="AL131" s="175"/>
      <c r="AM131" s="175"/>
      <c r="AU131" s="11"/>
      <c r="AV131" s="11"/>
      <c r="AW131" s="11"/>
      <c r="AX131" s="11"/>
      <c r="AY131" s="11"/>
    </row>
    <row r="132" spans="2:51" ht="14.25" customHeight="1">
      <c r="E132" s="173"/>
      <c r="F132" s="174"/>
      <c r="G132" s="214"/>
      <c r="H132" s="175"/>
      <c r="I132" s="175"/>
      <c r="M132" s="175"/>
      <c r="P132" s="95"/>
      <c r="R132" s="175"/>
      <c r="S132" s="247"/>
      <c r="T132" s="247"/>
      <c r="U132" s="1273"/>
      <c r="V132" s="175"/>
      <c r="W132" s="247"/>
      <c r="X132" s="247"/>
      <c r="Y132" s="1273"/>
      <c r="Z132" s="175"/>
      <c r="AA132" s="175"/>
      <c r="AB132" s="1184"/>
      <c r="AC132" s="1184"/>
      <c r="AD132" s="1184"/>
      <c r="AE132" s="1184"/>
      <c r="AF132" s="1185"/>
      <c r="AG132" s="1184"/>
      <c r="AH132" s="1192"/>
      <c r="AI132" s="1184"/>
      <c r="AJ132" s="1184"/>
      <c r="AK132" s="175"/>
      <c r="AL132" s="175"/>
      <c r="AM132" s="175"/>
      <c r="AU132" s="7"/>
      <c r="AV132" s="11"/>
      <c r="AW132" s="11"/>
      <c r="AX132" s="11"/>
      <c r="AY132" s="11"/>
    </row>
    <row r="133" spans="2:51" ht="15" customHeight="1">
      <c r="E133" s="392"/>
      <c r="F133" s="747"/>
      <c r="G133" s="392"/>
      <c r="H133" s="392"/>
      <c r="I133" s="392"/>
      <c r="M133" s="390"/>
      <c r="P133" s="95"/>
      <c r="R133" s="175"/>
      <c r="S133" s="752"/>
      <c r="T133" s="1274"/>
      <c r="U133" s="1187"/>
      <c r="V133" s="175"/>
      <c r="W133" s="175"/>
      <c r="X133" s="175"/>
      <c r="Y133" s="175"/>
      <c r="Z133" s="175"/>
      <c r="AA133" s="175"/>
      <c r="AB133" s="175"/>
      <c r="AF133" s="1185"/>
      <c r="AG133" s="11"/>
      <c r="AH133" s="1184"/>
      <c r="AI133" s="1184"/>
      <c r="AJ133" s="1184"/>
      <c r="AK133" s="175"/>
      <c r="AL133" s="175"/>
      <c r="AM133" s="175"/>
      <c r="AU133" s="7"/>
      <c r="AV133" s="11"/>
      <c r="AW133" s="11"/>
      <c r="AX133" s="11"/>
      <c r="AY133" s="11"/>
    </row>
    <row r="134" spans="2:51" ht="16.5" customHeight="1">
      <c r="B134" s="175"/>
      <c r="C134" s="186"/>
      <c r="D134" s="175"/>
      <c r="E134" s="420"/>
      <c r="F134" s="389"/>
      <c r="G134" s="390"/>
      <c r="H134" s="420"/>
      <c r="I134" s="389"/>
      <c r="M134" s="244"/>
      <c r="P134" s="95"/>
      <c r="R134" s="175"/>
      <c r="S134" s="205"/>
      <c r="T134" s="326"/>
      <c r="U134" s="1193"/>
      <c r="V134" s="175"/>
      <c r="W134" s="180"/>
      <c r="X134" s="326"/>
      <c r="Y134" s="1184"/>
      <c r="Z134" s="399"/>
      <c r="AA134" s="175"/>
      <c r="AB134" s="407"/>
      <c r="AC134" s="175"/>
      <c r="AD134" s="175"/>
      <c r="AE134" s="175"/>
      <c r="AF134" s="1185"/>
      <c r="AG134" s="11"/>
      <c r="AH134" s="1184"/>
      <c r="AI134" s="1184"/>
      <c r="AJ134" s="1184"/>
      <c r="AK134" s="175"/>
      <c r="AL134" s="175"/>
      <c r="AM134" s="175"/>
      <c r="AU134" s="7"/>
      <c r="AV134" s="11"/>
      <c r="AW134" s="11"/>
      <c r="AX134" s="11"/>
      <c r="AY134" s="11"/>
    </row>
    <row r="135" spans="2:51" ht="16.5" customHeight="1">
      <c r="B135" s="175"/>
      <c r="C135" s="186"/>
      <c r="D135" s="175"/>
      <c r="E135" s="169"/>
      <c r="F135" s="168"/>
      <c r="G135" s="244"/>
      <c r="H135" s="173"/>
      <c r="I135" s="174"/>
      <c r="M135" s="244"/>
      <c r="P135" s="95"/>
      <c r="R135" s="175"/>
      <c r="S135" s="205"/>
      <c r="T135" s="326"/>
      <c r="U135" s="1184"/>
      <c r="V135" s="175"/>
      <c r="W135" s="180"/>
      <c r="X135" s="326"/>
      <c r="Y135" s="1186"/>
      <c r="Z135" s="169"/>
      <c r="AA135" s="175"/>
      <c r="AB135" s="175"/>
      <c r="AC135" s="175"/>
      <c r="AD135" s="175"/>
      <c r="AE135" s="175"/>
      <c r="AF135" s="1185"/>
      <c r="AG135" s="1184"/>
      <c r="AH135" s="1184"/>
      <c r="AI135" s="1184"/>
      <c r="AJ135" s="1184"/>
      <c r="AK135" s="175"/>
      <c r="AL135" s="175"/>
      <c r="AM135" s="175"/>
      <c r="AU135" s="7"/>
      <c r="AV135" s="11"/>
      <c r="AW135" s="11"/>
      <c r="AX135" s="11"/>
      <c r="AY135" s="11"/>
    </row>
    <row r="136" spans="2:51" ht="15.75" customHeight="1">
      <c r="B136" s="175"/>
      <c r="C136" s="186"/>
      <c r="D136" s="175"/>
      <c r="E136" s="173"/>
      <c r="F136" s="174"/>
      <c r="G136" s="214"/>
      <c r="H136" s="176"/>
      <c r="I136" s="177"/>
      <c r="M136" s="244"/>
      <c r="P136" s="95"/>
      <c r="R136" s="175"/>
      <c r="S136" s="205"/>
      <c r="T136" s="326"/>
      <c r="U136" s="1184"/>
      <c r="V136" s="175"/>
      <c r="W136" s="410"/>
      <c r="X136" s="326"/>
      <c r="Y136" s="1186"/>
      <c r="Z136" s="189"/>
      <c r="AA136" s="175"/>
      <c r="AB136" s="392"/>
      <c r="AC136" s="392"/>
      <c r="AD136" s="175"/>
      <c r="AE136" s="408"/>
      <c r="AF136" s="1185"/>
      <c r="AG136" s="11"/>
      <c r="AH136" s="1184"/>
      <c r="AI136" s="1184"/>
      <c r="AJ136" s="1184"/>
      <c r="AK136" s="175"/>
      <c r="AL136" s="175"/>
      <c r="AM136" s="175"/>
      <c r="AU136" s="7"/>
      <c r="AV136" s="11"/>
      <c r="AW136" s="11"/>
      <c r="AX136" s="11"/>
      <c r="AY136" s="11"/>
    </row>
    <row r="137" spans="2:51" ht="13.5" customHeight="1">
      <c r="B137" s="175"/>
      <c r="C137" s="186"/>
      <c r="D137" s="175"/>
      <c r="E137" s="173"/>
      <c r="F137" s="174"/>
      <c r="G137" s="214"/>
      <c r="H137" s="169"/>
      <c r="I137" s="1322"/>
      <c r="M137" s="244"/>
      <c r="P137" s="95"/>
      <c r="R137" s="175"/>
      <c r="S137" s="205"/>
      <c r="T137" s="326"/>
      <c r="U137" s="1184"/>
      <c r="V137" s="175"/>
      <c r="W137" s="410"/>
      <c r="X137" s="326"/>
      <c r="Y137" s="1186"/>
      <c r="Z137" s="169"/>
      <c r="AA137" s="175"/>
      <c r="AB137" s="173"/>
      <c r="AC137" s="1184"/>
      <c r="AD137" s="1185"/>
      <c r="AE137" s="175"/>
      <c r="AF137" s="1185"/>
      <c r="AG137" s="1185"/>
      <c r="AH137" s="1184"/>
      <c r="AI137" s="1184"/>
      <c r="AJ137" s="1184"/>
      <c r="AK137" s="175"/>
      <c r="AL137" s="175"/>
      <c r="AM137" s="175"/>
      <c r="AV137" s="11"/>
      <c r="AW137" s="11"/>
      <c r="AX137" s="11"/>
      <c r="AY137" s="11"/>
    </row>
    <row r="138" spans="2:51" ht="17.25" customHeight="1">
      <c r="B138" s="175"/>
      <c r="C138" s="186"/>
      <c r="D138" s="175"/>
      <c r="E138" s="173"/>
      <c r="F138" s="174"/>
      <c r="G138" s="214"/>
      <c r="H138" s="169"/>
      <c r="I138" s="168"/>
      <c r="M138" s="652"/>
      <c r="P138" s="95"/>
      <c r="R138" s="175"/>
      <c r="S138" s="169"/>
      <c r="T138" s="1283"/>
      <c r="U138" s="1185"/>
      <c r="V138" s="175"/>
      <c r="W138" s="410"/>
      <c r="X138" s="326"/>
      <c r="Y138" s="1186"/>
      <c r="Z138" s="169"/>
      <c r="AA138" s="175"/>
      <c r="AB138" s="173"/>
      <c r="AC138" s="1184"/>
      <c r="AD138" s="1185"/>
      <c r="AE138" s="175"/>
      <c r="AF138" s="1185"/>
      <c r="AG138" s="1184"/>
      <c r="AH138" s="1184"/>
      <c r="AI138" s="1184"/>
      <c r="AJ138" s="1184"/>
      <c r="AK138" s="175"/>
      <c r="AL138" s="175"/>
      <c r="AM138" s="175"/>
      <c r="AV138" s="11"/>
      <c r="AW138" s="11"/>
      <c r="AX138" s="11"/>
      <c r="AY138" s="11"/>
    </row>
    <row r="139" spans="2:51" ht="18" customHeight="1">
      <c r="B139" s="175"/>
      <c r="C139" s="186"/>
      <c r="D139" s="175"/>
      <c r="E139" s="169"/>
      <c r="F139" s="174"/>
      <c r="G139" s="214"/>
      <c r="H139" s="175"/>
      <c r="I139" s="175"/>
      <c r="M139" s="175"/>
      <c r="P139" s="95"/>
      <c r="R139" s="175"/>
      <c r="S139" s="175"/>
      <c r="T139" s="175"/>
      <c r="U139" s="175"/>
      <c r="V139" s="175"/>
      <c r="W139" s="410"/>
      <c r="X139" s="326"/>
      <c r="Y139" s="1191"/>
      <c r="Z139" s="169"/>
      <c r="AA139" s="175"/>
      <c r="AB139" s="176"/>
      <c r="AC139" s="1186"/>
      <c r="AD139" s="1185"/>
      <c r="AE139" s="175"/>
      <c r="AF139" s="1184"/>
      <c r="AG139" s="1184"/>
      <c r="AH139" s="1184"/>
      <c r="AI139" s="1184"/>
      <c r="AJ139" s="1184"/>
      <c r="AK139" s="175"/>
      <c r="AL139" s="175"/>
      <c r="AM139" s="175"/>
      <c r="AU139" s="175"/>
      <c r="AV139" s="169"/>
      <c r="AW139" s="11"/>
      <c r="AX139" s="11"/>
      <c r="AY139" s="11"/>
    </row>
    <row r="140" spans="2:51" ht="18" customHeight="1">
      <c r="E140" s="11"/>
      <c r="F140" s="11"/>
      <c r="G140" s="11"/>
      <c r="H140" s="11"/>
      <c r="I140" s="11"/>
      <c r="M140" s="11"/>
      <c r="P140" s="95"/>
      <c r="R140" s="175"/>
      <c r="S140" s="264"/>
      <c r="T140" s="175"/>
      <c r="U140" s="180"/>
      <c r="V140" s="175"/>
      <c r="W140" s="205"/>
      <c r="X140" s="1288"/>
      <c r="Y140" s="1289"/>
      <c r="Z140" s="169"/>
      <c r="AA140" s="1266"/>
      <c r="AB140" s="176"/>
      <c r="AC140" s="1202"/>
      <c r="AD140" s="1185"/>
      <c r="AE140" s="1184"/>
      <c r="AF140" s="1184"/>
      <c r="AG140" s="1184"/>
      <c r="AH140" s="1184"/>
      <c r="AI140" s="1184"/>
      <c r="AJ140" s="1184"/>
      <c r="AK140" s="175"/>
      <c r="AL140" s="175"/>
      <c r="AM140" s="175"/>
      <c r="AU140" s="175"/>
      <c r="AV140" s="169"/>
      <c r="AW140" s="11"/>
      <c r="AX140" s="11"/>
      <c r="AY140" s="11"/>
    </row>
    <row r="141" spans="2:51" ht="15" customHeight="1">
      <c r="E141" s="11"/>
      <c r="F141" s="11"/>
      <c r="G141" s="11"/>
      <c r="H141" s="11"/>
      <c r="I141" s="11"/>
      <c r="M141" s="11"/>
      <c r="P141" s="95"/>
      <c r="R141" s="175"/>
      <c r="S141" s="180"/>
      <c r="T141" s="1205"/>
      <c r="U141" s="1184"/>
      <c r="V141" s="175"/>
      <c r="W141" s="169"/>
      <c r="X141" s="330"/>
      <c r="Y141" s="1187"/>
      <c r="Z141" s="169"/>
      <c r="AA141" s="175"/>
      <c r="AB141" s="173"/>
      <c r="AC141" s="175"/>
      <c r="AD141" s="1185"/>
      <c r="AE141" s="1184"/>
      <c r="AJ141" s="175"/>
      <c r="AK141" s="175"/>
      <c r="AL141" s="175"/>
      <c r="AM141" s="175"/>
      <c r="AU141" s="175"/>
      <c r="AV141" s="208"/>
      <c r="AW141" s="11"/>
      <c r="AX141" s="11"/>
      <c r="AY141" s="11"/>
    </row>
    <row r="142" spans="2:51" ht="15.75" customHeight="1">
      <c r="E142" s="11"/>
      <c r="F142" s="11"/>
      <c r="G142" s="11"/>
      <c r="H142" s="11"/>
      <c r="I142" s="11"/>
      <c r="M142" s="11"/>
      <c r="P142" s="95"/>
      <c r="R142" s="175"/>
      <c r="S142" s="180"/>
      <c r="T142" s="1205"/>
      <c r="U142" s="1184"/>
      <c r="V142" s="175"/>
      <c r="W142" s="175"/>
      <c r="X142" s="175"/>
      <c r="Y142" s="175"/>
      <c r="Z142" s="169"/>
      <c r="AA142" s="175"/>
      <c r="AB142" s="176"/>
      <c r="AC142" s="1186"/>
      <c r="AD142" s="1185"/>
      <c r="AE142" s="175"/>
      <c r="AJ142" s="175"/>
      <c r="AK142" s="175"/>
      <c r="AL142" s="175"/>
      <c r="AM142" s="175"/>
      <c r="AU142" s="175"/>
      <c r="AV142" s="173"/>
      <c r="AW142" s="11"/>
      <c r="AX142" s="11"/>
      <c r="AY142" s="11"/>
    </row>
    <row r="143" spans="2:51" ht="15.75" customHeight="1">
      <c r="E143" s="11"/>
      <c r="F143" s="11"/>
      <c r="G143" s="11"/>
      <c r="H143" s="11"/>
      <c r="I143" s="11"/>
      <c r="M143" s="11"/>
      <c r="P143" s="95"/>
      <c r="R143" s="175"/>
      <c r="S143" s="175"/>
      <c r="T143" s="1280"/>
      <c r="U143" s="1184"/>
      <c r="V143" s="175"/>
      <c r="W143" s="175"/>
      <c r="X143" s="175"/>
      <c r="Y143" s="175"/>
      <c r="Z143" s="169"/>
      <c r="AA143" s="175"/>
      <c r="AB143" s="176"/>
      <c r="AC143" s="1186"/>
      <c r="AD143" s="1185"/>
      <c r="AE143" s="175"/>
      <c r="AJ143" s="175"/>
      <c r="AK143" s="175"/>
      <c r="AL143" s="175"/>
      <c r="AM143" s="175"/>
      <c r="AU143" s="174"/>
      <c r="AV143" s="173"/>
      <c r="AW143" s="11"/>
      <c r="AX143" s="11"/>
      <c r="AY143" s="11"/>
    </row>
    <row r="144" spans="2:51" ht="18" customHeight="1">
      <c r="E144" s="752"/>
      <c r="F144" s="180"/>
      <c r="G144" s="180"/>
      <c r="H144" s="399"/>
      <c r="I144" s="175"/>
      <c r="M144" s="175"/>
      <c r="P144" s="95"/>
      <c r="R144" s="169"/>
      <c r="S144" s="175"/>
      <c r="T144" s="175"/>
      <c r="U144" s="175"/>
      <c r="V144" s="175"/>
      <c r="W144" s="175"/>
      <c r="X144" s="175"/>
      <c r="Y144" s="175"/>
      <c r="Z144" s="244"/>
      <c r="AA144" s="175"/>
      <c r="AB144" s="176"/>
      <c r="AC144" s="1188"/>
      <c r="AD144" s="1185"/>
      <c r="AE144" s="175"/>
      <c r="AJ144" s="175"/>
      <c r="AK144" s="175"/>
      <c r="AL144" s="175"/>
      <c r="AM144" s="175"/>
      <c r="AU144" s="424"/>
      <c r="AV144" s="175"/>
      <c r="AW144" s="11"/>
      <c r="AX144" s="11"/>
      <c r="AY144" s="11"/>
    </row>
    <row r="145" spans="2:51" ht="15" customHeight="1">
      <c r="E145" s="891"/>
      <c r="F145" s="106"/>
      <c r="G145" s="234"/>
      <c r="H145" s="273"/>
      <c r="I145" s="389"/>
      <c r="M145" s="390"/>
      <c r="P145" s="95"/>
      <c r="R145" s="175"/>
      <c r="S145" s="247"/>
      <c r="T145" s="247"/>
      <c r="U145" s="1273"/>
      <c r="V145" s="175"/>
      <c r="W145" s="247"/>
      <c r="X145" s="247"/>
      <c r="Y145" s="1273"/>
      <c r="Z145" s="175"/>
      <c r="AA145" s="175"/>
      <c r="AB145" s="176"/>
      <c r="AC145" s="175"/>
      <c r="AD145" s="1189"/>
      <c r="AE145" s="175"/>
      <c r="AJ145" s="175"/>
      <c r="AK145" s="175"/>
      <c r="AL145" s="175"/>
      <c r="AM145" s="175"/>
      <c r="AU145" s="174"/>
      <c r="AV145" s="175"/>
      <c r="AW145" s="11"/>
      <c r="AX145" s="11"/>
      <c r="AY145" s="11"/>
    </row>
    <row r="146" spans="2:51" ht="15.75" customHeight="1">
      <c r="E146" s="1296"/>
      <c r="F146" s="15"/>
      <c r="G146" s="892"/>
      <c r="H146" s="7"/>
      <c r="I146" s="1323"/>
      <c r="M146" s="244"/>
      <c r="P146" s="95"/>
      <c r="R146" s="175"/>
      <c r="S146" s="205"/>
      <c r="T146" s="326"/>
      <c r="U146" s="1184"/>
      <c r="V146" s="175"/>
      <c r="W146" s="175"/>
      <c r="X146" s="175"/>
      <c r="Y146" s="175"/>
      <c r="Z146" s="390"/>
      <c r="AA146" s="175"/>
      <c r="AB146" s="176"/>
      <c r="AC146" s="175"/>
      <c r="AD146" s="1185"/>
      <c r="AE146" s="1184"/>
      <c r="AJ146" s="175"/>
      <c r="AK146" s="175"/>
      <c r="AL146" s="175"/>
      <c r="AM146" s="175"/>
      <c r="AU146" s="174"/>
      <c r="AV146" s="175"/>
    </row>
    <row r="147" spans="2:51" ht="14.25" customHeight="1">
      <c r="E147" s="1296"/>
      <c r="F147" s="15"/>
      <c r="G147" s="892"/>
      <c r="H147" s="1296"/>
      <c r="I147" s="15"/>
      <c r="M147" s="244"/>
      <c r="P147" s="95"/>
      <c r="R147" s="175"/>
      <c r="S147" s="205"/>
      <c r="T147" s="326"/>
      <c r="U147" s="1184"/>
      <c r="V147" s="175"/>
      <c r="W147" s="180"/>
      <c r="X147" s="326"/>
      <c r="Y147" s="1186"/>
      <c r="Z147" s="175"/>
      <c r="AA147" s="175"/>
      <c r="AB147" s="176"/>
      <c r="AC147" s="1185"/>
      <c r="AD147" s="1190"/>
      <c r="AE147" s="175"/>
      <c r="AJ147" s="175"/>
      <c r="AK147" s="175"/>
      <c r="AL147" s="175"/>
      <c r="AM147" s="175"/>
      <c r="AU147" s="193"/>
      <c r="AV147" s="175"/>
    </row>
    <row r="148" spans="2:51" ht="15.75" customHeight="1">
      <c r="E148" s="7"/>
      <c r="F148" s="15"/>
      <c r="G148" s="892"/>
      <c r="H148" s="169"/>
      <c r="I148" s="15"/>
      <c r="M148" s="244"/>
      <c r="P148" s="95"/>
      <c r="R148" s="175"/>
      <c r="S148" s="752"/>
      <c r="T148" s="1278"/>
      <c r="U148" s="1187"/>
      <c r="V148" s="175"/>
      <c r="W148" s="410"/>
      <c r="X148" s="326"/>
      <c r="Y148" s="1188"/>
      <c r="Z148" s="175"/>
      <c r="AA148" s="175"/>
      <c r="AB148" s="176"/>
      <c r="AC148" s="1191"/>
      <c r="AD148" s="1185"/>
      <c r="AE148" s="1187"/>
      <c r="AJ148" s="175"/>
      <c r="AK148" s="175"/>
      <c r="AL148" s="175"/>
      <c r="AM148" s="175"/>
      <c r="AU148" s="175"/>
      <c r="AV148" s="175"/>
    </row>
    <row r="149" spans="2:51" ht="18" customHeight="1">
      <c r="E149" s="7"/>
      <c r="F149" s="15"/>
      <c r="G149" s="892"/>
      <c r="H149" s="169"/>
      <c r="I149" s="15"/>
      <c r="M149" s="1267"/>
      <c r="P149" s="95"/>
      <c r="R149" s="175"/>
      <c r="S149" s="205"/>
      <c r="T149" s="326"/>
      <c r="U149" s="1193"/>
      <c r="V149" s="175"/>
      <c r="W149" s="410"/>
      <c r="X149" s="326"/>
      <c r="Y149" s="1186"/>
      <c r="Z149" s="175"/>
      <c r="AA149" s="175"/>
      <c r="AB149" s="176"/>
      <c r="AC149" s="175"/>
      <c r="AD149" s="1185"/>
      <c r="AE149" s="175"/>
      <c r="AJ149" s="175"/>
      <c r="AK149" s="175"/>
      <c r="AL149" s="175"/>
      <c r="AM149" s="175"/>
      <c r="AU149" s="169"/>
      <c r="AV149" s="169"/>
    </row>
    <row r="150" spans="2:51" ht="16.5" customHeight="1">
      <c r="E150" s="7"/>
      <c r="F150" s="59"/>
      <c r="G150" s="892"/>
      <c r="H150" s="169"/>
      <c r="I150" s="15"/>
      <c r="M150" s="242"/>
      <c r="P150" s="95"/>
      <c r="R150" s="175"/>
      <c r="S150" s="205"/>
      <c r="T150" s="326"/>
      <c r="U150" s="1184"/>
      <c r="V150" s="175"/>
      <c r="W150" s="410"/>
      <c r="X150" s="1214"/>
      <c r="Y150" s="1191"/>
      <c r="Z150" s="175"/>
      <c r="AA150" s="175"/>
      <c r="AB150" s="176"/>
      <c r="AC150" s="1185"/>
      <c r="AD150" s="1185"/>
      <c r="AE150" s="1184"/>
      <c r="AJ150" s="175"/>
      <c r="AK150" s="175"/>
      <c r="AL150" s="175"/>
      <c r="AM150" s="175"/>
      <c r="AU150" s="169"/>
      <c r="AV150" s="169"/>
    </row>
    <row r="151" spans="2:51" ht="15" customHeight="1">
      <c r="E151" s="112"/>
      <c r="F151" s="15"/>
      <c r="G151" s="892"/>
      <c r="H151" s="169"/>
      <c r="I151" s="15"/>
      <c r="M151" s="236"/>
      <c r="P151" s="95"/>
      <c r="R151" s="175"/>
      <c r="S151" s="205"/>
      <c r="T151" s="326"/>
      <c r="U151" s="1184"/>
      <c r="V151" s="175"/>
      <c r="W151" s="205"/>
      <c r="X151" s="1276"/>
      <c r="Y151" s="1277"/>
      <c r="Z151" s="413"/>
      <c r="AA151" s="1187"/>
      <c r="AB151" s="414"/>
      <c r="AC151" s="1184"/>
      <c r="AD151" s="1185"/>
      <c r="AE151" s="175"/>
      <c r="AJ151" s="169"/>
      <c r="AK151" s="175"/>
      <c r="AL151" s="175"/>
      <c r="AM151" s="175"/>
      <c r="AU151" s="176"/>
      <c r="AV151" s="176"/>
    </row>
    <row r="152" spans="2:51" ht="17.25" customHeight="1">
      <c r="E152" s="112"/>
      <c r="F152" s="15"/>
      <c r="G152" s="892"/>
      <c r="H152" s="169"/>
      <c r="I152" s="15"/>
      <c r="M152" s="236"/>
      <c r="O152" s="175"/>
      <c r="P152" s="186"/>
      <c r="Q152" s="175"/>
      <c r="R152" s="175"/>
      <c r="S152" s="205"/>
      <c r="T152" s="1278"/>
      <c r="U152" s="1269"/>
      <c r="V152" s="175"/>
      <c r="W152" s="175"/>
      <c r="X152" s="175"/>
      <c r="Y152" s="175"/>
      <c r="Z152" s="753"/>
      <c r="AA152" s="175"/>
      <c r="AB152" s="205"/>
      <c r="AC152" s="1185"/>
      <c r="AD152" s="1184"/>
      <c r="AE152" s="1184"/>
      <c r="AJ152" s="173"/>
      <c r="AK152" s="175"/>
      <c r="AL152" s="175"/>
      <c r="AM152" s="175"/>
      <c r="AU152" s="176"/>
      <c r="AV152" s="425"/>
    </row>
    <row r="153" spans="2:51" ht="18.75" customHeight="1">
      <c r="E153" s="7"/>
      <c r="F153" s="21"/>
      <c r="G153" s="1313"/>
      <c r="H153" s="169"/>
      <c r="I153" s="15"/>
      <c r="M153" s="214"/>
      <c r="O153" s="195"/>
      <c r="P153" s="169"/>
      <c r="Q153" s="168"/>
      <c r="R153" s="175"/>
      <c r="S153" s="169"/>
      <c r="T153" s="326"/>
      <c r="U153" s="1185"/>
      <c r="V153" s="175"/>
      <c r="W153" s="264"/>
      <c r="X153" s="175"/>
      <c r="Y153" s="180"/>
      <c r="Z153" s="965"/>
      <c r="AA153" s="175"/>
      <c r="AB153" s="205"/>
      <c r="AC153" s="175"/>
      <c r="AD153" s="1184"/>
      <c r="AE153" s="1184"/>
      <c r="AJ153" s="175"/>
      <c r="AK153" s="175"/>
      <c r="AL153" s="175"/>
      <c r="AM153" s="175"/>
      <c r="AU153" s="175"/>
      <c r="AV153" s="175"/>
    </row>
    <row r="154" spans="2:51" ht="15.75" customHeight="1">
      <c r="E154" s="169"/>
      <c r="F154" s="177"/>
      <c r="G154" s="242"/>
      <c r="H154" s="1308"/>
      <c r="I154" s="5"/>
      <c r="M154" s="1267"/>
      <c r="O154" s="175"/>
      <c r="P154" s="326"/>
      <c r="Q154" s="175"/>
      <c r="R154" s="175"/>
      <c r="S154" s="169"/>
      <c r="T154" s="326"/>
      <c r="U154" s="1184"/>
      <c r="V154" s="175"/>
      <c r="W154" s="175"/>
      <c r="X154" s="1205"/>
      <c r="Y154" s="1184"/>
      <c r="Z154" s="236"/>
      <c r="AA154" s="175"/>
      <c r="AB154" s="175"/>
      <c r="AC154" s="1184"/>
      <c r="AD154" s="1184"/>
      <c r="AE154" s="1184"/>
      <c r="AJ154" s="175"/>
      <c r="AK154" s="175"/>
      <c r="AL154" s="175"/>
      <c r="AM154" s="175"/>
      <c r="AU154" s="175"/>
      <c r="AV154" s="180"/>
    </row>
    <row r="155" spans="2:51" ht="18" customHeight="1">
      <c r="E155" s="11"/>
      <c r="F155" s="11"/>
      <c r="G155" s="11"/>
      <c r="H155" s="891"/>
      <c r="I155" s="106"/>
      <c r="M155" s="242"/>
      <c r="O155" s="202"/>
      <c r="P155" s="169"/>
      <c r="Q155" s="183"/>
      <c r="R155" s="175"/>
      <c r="S155" s="175"/>
      <c r="T155" s="175"/>
      <c r="U155" s="175"/>
      <c r="V155" s="175"/>
      <c r="W155" s="180"/>
      <c r="X155" s="1206"/>
      <c r="Y155" s="1184"/>
      <c r="Z155" s="236"/>
      <c r="AA155" s="175"/>
      <c r="AB155" s="175"/>
      <c r="AC155" s="175"/>
      <c r="AD155" s="175"/>
      <c r="AE155" s="175"/>
      <c r="AJ155" s="169"/>
      <c r="AK155" s="175"/>
      <c r="AL155" s="175"/>
      <c r="AM155" s="175"/>
      <c r="AU155" s="168"/>
      <c r="AV155" s="175"/>
    </row>
    <row r="156" spans="2:51" ht="16.5" customHeight="1">
      <c r="B156" s="11"/>
      <c r="C156" s="54"/>
      <c r="D156" s="11"/>
      <c r="E156" s="1324"/>
      <c r="F156" s="126"/>
      <c r="G156" s="3"/>
      <c r="H156" s="1325"/>
      <c r="I156" s="106"/>
      <c r="M156" s="11"/>
      <c r="O156" s="187"/>
      <c r="P156" s="169"/>
      <c r="Q156" s="174"/>
      <c r="R156" s="175"/>
      <c r="S156" s="175"/>
      <c r="T156" s="175"/>
      <c r="U156" s="175"/>
      <c r="V156" s="175"/>
      <c r="W156" s="175"/>
      <c r="X156" s="1270"/>
      <c r="Y156" s="1184"/>
      <c r="Z156" s="236"/>
      <c r="AA156" s="175"/>
      <c r="AB156" s="175"/>
      <c r="AC156" s="175"/>
      <c r="AD156" s="175"/>
      <c r="AE156" s="175"/>
      <c r="AF156" s="7"/>
      <c r="AG156" s="7"/>
      <c r="AH156" s="7"/>
      <c r="AI156" s="7"/>
      <c r="AJ156" s="169"/>
      <c r="AK156" s="175"/>
      <c r="AL156" s="175"/>
      <c r="AM156" s="175"/>
      <c r="AU156" s="175"/>
      <c r="AV156" s="175"/>
    </row>
    <row r="157" spans="2:51" ht="14.25" customHeight="1">
      <c r="B157" s="175"/>
      <c r="C157" s="186"/>
      <c r="D157" s="175"/>
      <c r="E157" s="891"/>
      <c r="F157" s="106"/>
      <c r="G157" s="234"/>
      <c r="H157" s="62"/>
      <c r="I157" s="59"/>
      <c r="M157" s="11"/>
      <c r="O157" s="191"/>
      <c r="P157" s="169"/>
      <c r="Q157" s="168"/>
      <c r="R157" s="175"/>
      <c r="S157" s="175"/>
      <c r="T157" s="175"/>
      <c r="U157" s="175"/>
      <c r="V157" s="175"/>
      <c r="W157" s="175"/>
      <c r="X157" s="175"/>
      <c r="Y157" s="175"/>
      <c r="Z157" s="193"/>
      <c r="AA157" s="175"/>
      <c r="AB157" s="173"/>
      <c r="AC157" s="174"/>
      <c r="AD157" s="214"/>
      <c r="AE157" s="175"/>
      <c r="AF157" s="1201"/>
      <c r="AG157" s="1184"/>
      <c r="AH157" s="1201"/>
      <c r="AI157" s="1184"/>
      <c r="AJ157" s="1184"/>
      <c r="AK157" s="175"/>
      <c r="AL157" s="175"/>
      <c r="AM157" s="175"/>
      <c r="AU157" s="175"/>
      <c r="AV157" s="175"/>
    </row>
    <row r="158" spans="2:51" ht="17.25" customHeight="1">
      <c r="B158" s="11"/>
      <c r="C158" s="54"/>
      <c r="D158" s="11"/>
      <c r="E158" s="7"/>
      <c r="F158" s="1310"/>
      <c r="G158" s="1315"/>
      <c r="H158" s="62"/>
      <c r="I158" s="59"/>
      <c r="M158" s="234"/>
      <c r="O158" s="187"/>
      <c r="P158" s="169"/>
      <c r="Q158" s="168"/>
      <c r="R158" s="175"/>
      <c r="S158" s="247"/>
      <c r="T158" s="247"/>
      <c r="U158" s="1273"/>
      <c r="V158" s="175"/>
      <c r="W158" s="247"/>
      <c r="X158" s="247"/>
      <c r="Y158" s="1273"/>
      <c r="Z158" s="193"/>
      <c r="AA158" s="175"/>
      <c r="AB158" s="175"/>
      <c r="AF158" s="1185"/>
      <c r="AG158" s="11"/>
      <c r="AH158" s="1184"/>
      <c r="AI158" s="1184"/>
      <c r="AJ158" s="1189"/>
      <c r="AK158" s="175"/>
      <c r="AL158" s="175"/>
      <c r="AM158" s="175"/>
      <c r="AU158" s="175"/>
      <c r="AV158" s="175"/>
    </row>
    <row r="159" spans="2:51" ht="15" customHeight="1">
      <c r="B159" s="11"/>
      <c r="C159" s="54"/>
      <c r="D159" s="11"/>
      <c r="E159" s="7"/>
      <c r="F159" s="15"/>
      <c r="G159" s="243"/>
      <c r="H159" s="62"/>
      <c r="I159" s="59"/>
      <c r="M159" s="244"/>
      <c r="O159" s="187"/>
      <c r="P159" s="169"/>
      <c r="Q159" s="168"/>
      <c r="R159" s="175"/>
      <c r="S159" s="205"/>
      <c r="T159" s="326"/>
      <c r="U159" s="1184"/>
      <c r="V159" s="175"/>
      <c r="W159" s="175"/>
      <c r="X159" s="175"/>
      <c r="Y159" s="175"/>
      <c r="Z159" s="193"/>
      <c r="AA159" s="175"/>
      <c r="AB159" s="265"/>
      <c r="AC159" s="265"/>
      <c r="AF159" s="1185"/>
      <c r="AG159" s="1184"/>
      <c r="AH159" s="1184"/>
      <c r="AI159" s="1184"/>
      <c r="AJ159" s="1189"/>
      <c r="AK159" s="175"/>
      <c r="AL159" s="175"/>
      <c r="AM159" s="175"/>
      <c r="AU159" s="175"/>
      <c r="AV159" s="175"/>
    </row>
    <row r="160" spans="2:51" ht="12.75" customHeight="1">
      <c r="B160" s="11"/>
      <c r="C160" s="54"/>
      <c r="D160" s="11"/>
      <c r="E160" s="7"/>
      <c r="F160" s="15"/>
      <c r="G160" s="1267"/>
      <c r="H160" s="62"/>
      <c r="I160" s="59"/>
      <c r="M160" s="244"/>
      <c r="O160" s="187"/>
      <c r="P160" s="169"/>
      <c r="Q160" s="168"/>
      <c r="R160" s="175"/>
      <c r="S160" s="205"/>
      <c r="T160" s="326"/>
      <c r="U160" s="1184"/>
      <c r="V160" s="175"/>
      <c r="W160" s="180"/>
      <c r="X160" s="326"/>
      <c r="Y160" s="1186"/>
      <c r="Z160" s="193"/>
      <c r="AA160" s="175"/>
      <c r="AB160" s="175"/>
      <c r="AF160" s="1185"/>
      <c r="AG160" s="11"/>
      <c r="AH160" s="1184"/>
      <c r="AI160" s="1184"/>
      <c r="AJ160" s="1189"/>
      <c r="AK160" s="175"/>
      <c r="AL160" s="175"/>
      <c r="AM160" s="175"/>
      <c r="AU160" s="175"/>
      <c r="AV160" s="175"/>
    </row>
    <row r="161" spans="2:48" ht="12.75" customHeight="1">
      <c r="B161" s="11"/>
      <c r="C161" s="54"/>
      <c r="D161" s="11"/>
      <c r="E161" s="1326"/>
      <c r="F161" s="11"/>
      <c r="G161" s="11"/>
      <c r="H161" s="7"/>
      <c r="I161" s="59"/>
      <c r="M161" s="244"/>
      <c r="O161" s="175"/>
      <c r="P161" s="186"/>
      <c r="Q161" s="175"/>
      <c r="R161" s="175"/>
      <c r="S161" s="752"/>
      <c r="T161" s="326"/>
      <c r="U161" s="1187"/>
      <c r="V161" s="175"/>
      <c r="W161" s="410"/>
      <c r="X161" s="326"/>
      <c r="Y161" s="1186"/>
      <c r="Z161" s="193"/>
      <c r="AA161" s="175"/>
      <c r="AB161" s="175"/>
      <c r="AC161" s="204"/>
      <c r="AF161" s="1185"/>
      <c r="AG161" s="1184"/>
      <c r="AH161" s="1185"/>
      <c r="AI161" s="1184"/>
      <c r="AJ161" s="1189"/>
      <c r="AK161" s="175"/>
      <c r="AL161" s="175"/>
      <c r="AM161" s="175"/>
      <c r="AU161" s="175"/>
      <c r="AV161" s="175"/>
    </row>
    <row r="162" spans="2:48" ht="15" customHeight="1">
      <c r="B162" s="11"/>
      <c r="C162" s="54"/>
      <c r="D162" s="11"/>
      <c r="E162" s="1327"/>
      <c r="F162" s="1327"/>
      <c r="G162" s="246"/>
      <c r="H162" s="112"/>
      <c r="I162" s="158"/>
      <c r="M162" s="11"/>
      <c r="O162" s="175"/>
      <c r="P162" s="186"/>
      <c r="Q162" s="175"/>
      <c r="R162" s="175"/>
      <c r="S162" s="205"/>
      <c r="T162" s="326"/>
      <c r="U162" s="1193"/>
      <c r="V162" s="175"/>
      <c r="W162" s="410"/>
      <c r="X162" s="326"/>
      <c r="Y162" s="1186"/>
      <c r="Z162" s="753"/>
      <c r="AA162" s="175"/>
      <c r="AB162" s="175"/>
      <c r="AF162" s="1185"/>
      <c r="AG162" s="11"/>
      <c r="AH162" s="1185"/>
      <c r="AI162" s="1184"/>
      <c r="AJ162" s="1200"/>
      <c r="AK162" s="175"/>
      <c r="AL162" s="175"/>
      <c r="AM162" s="175"/>
      <c r="AU162" s="175"/>
      <c r="AV162" s="387"/>
    </row>
    <row r="163" spans="2:48" ht="14.25" customHeight="1">
      <c r="B163" s="11"/>
      <c r="C163" s="54"/>
      <c r="D163" s="11"/>
      <c r="E163" s="59"/>
      <c r="F163" s="1328"/>
      <c r="G163" s="246"/>
      <c r="H163" s="169"/>
      <c r="I163" s="168"/>
      <c r="M163" s="11"/>
      <c r="O163" s="175"/>
      <c r="P163" s="326"/>
      <c r="Q163" s="175"/>
      <c r="R163" s="175"/>
      <c r="S163" s="205"/>
      <c r="T163" s="326"/>
      <c r="U163" s="1184"/>
      <c r="V163" s="175"/>
      <c r="W163" s="205"/>
      <c r="X163" s="1276"/>
      <c r="Y163" s="1291"/>
      <c r="Z163" s="1216"/>
      <c r="AA163" s="1187"/>
      <c r="AB163" s="175"/>
      <c r="AF163" s="1185"/>
      <c r="AG163" s="1184"/>
      <c r="AH163" s="1185"/>
      <c r="AI163" s="1184"/>
      <c r="AJ163" s="1200"/>
      <c r="AK163" s="175"/>
      <c r="AL163" s="175"/>
      <c r="AM163" s="175"/>
      <c r="AV163" s="113"/>
    </row>
    <row r="164" spans="2:48" ht="13.5" customHeight="1">
      <c r="B164" s="11"/>
      <c r="C164" s="54"/>
      <c r="D164" s="11"/>
      <c r="E164" s="1327"/>
      <c r="F164" s="1327"/>
      <c r="G164" s="243"/>
      <c r="H164" s="62"/>
      <c r="I164" s="1297"/>
      <c r="M164" s="11"/>
      <c r="O164" s="175"/>
      <c r="P164" s="186"/>
      <c r="Q164" s="175"/>
      <c r="R164" s="175"/>
      <c r="S164" s="205"/>
      <c r="T164" s="326"/>
      <c r="U164" s="1184"/>
      <c r="V164" s="175"/>
      <c r="W164" s="175"/>
      <c r="X164" s="175"/>
      <c r="Y164" s="175"/>
      <c r="Z164" s="214"/>
      <c r="AA164" s="175"/>
      <c r="AB164" s="175"/>
      <c r="AF164" s="1185"/>
      <c r="AG164" s="11"/>
      <c r="AH164" s="1185"/>
      <c r="AI164" s="1184"/>
      <c r="AJ164" s="1185"/>
      <c r="AK164" s="175"/>
      <c r="AL164" s="175"/>
      <c r="AM164" s="175"/>
      <c r="AV164" s="113"/>
    </row>
    <row r="165" spans="2:48" ht="13.5" customHeight="1">
      <c r="B165" s="11"/>
      <c r="C165" s="54"/>
      <c r="D165" s="11"/>
      <c r="E165" s="15"/>
      <c r="F165" s="15"/>
      <c r="G165" s="246"/>
      <c r="H165" s="173"/>
      <c r="I165" s="174"/>
      <c r="M165" s="11"/>
      <c r="O165" s="325"/>
      <c r="P165" s="174"/>
      <c r="Q165" s="174"/>
      <c r="R165" s="175"/>
      <c r="S165" s="205"/>
      <c r="T165" s="326"/>
      <c r="U165" s="1184"/>
      <c r="V165" s="175"/>
      <c r="W165" s="264"/>
      <c r="X165" s="247"/>
      <c r="Y165" s="1273"/>
      <c r="Z165" s="244"/>
      <c r="AA165" s="175"/>
      <c r="AB165" s="175"/>
      <c r="AF165" s="1185"/>
      <c r="AG165" s="11"/>
      <c r="AH165" s="1185"/>
      <c r="AI165" s="1184"/>
      <c r="AJ165" s="1192"/>
      <c r="AK165" s="175"/>
      <c r="AL165" s="175"/>
      <c r="AM165" s="175"/>
      <c r="AV165" s="7"/>
    </row>
    <row r="166" spans="2:48" ht="12.75" customHeight="1">
      <c r="B166" s="11"/>
      <c r="C166" s="54"/>
      <c r="D166" s="11"/>
      <c r="E166" s="15"/>
      <c r="F166" s="15"/>
      <c r="G166" s="892"/>
      <c r="H166" s="173"/>
      <c r="I166" s="174"/>
      <c r="M166" s="11"/>
      <c r="O166" s="255"/>
      <c r="P166" s="169"/>
      <c r="Q166" s="168"/>
      <c r="R166" s="175"/>
      <c r="S166" s="205"/>
      <c r="T166" s="326"/>
      <c r="U166" s="1269"/>
      <c r="V166" s="175"/>
      <c r="W166" s="174"/>
      <c r="X166" s="175"/>
      <c r="Y166" s="1184"/>
      <c r="Z166" s="242"/>
      <c r="AA166" s="175"/>
      <c r="AB166" s="175"/>
      <c r="AF166" s="1185"/>
      <c r="AG166" s="11"/>
      <c r="AH166" s="1185"/>
      <c r="AI166" s="1184"/>
      <c r="AJ166" s="1184"/>
      <c r="AK166" s="175"/>
      <c r="AL166" s="175"/>
      <c r="AM166" s="175"/>
      <c r="AU166" s="11"/>
      <c r="AV166" s="11"/>
    </row>
    <row r="167" spans="2:48" ht="14.25" customHeight="1">
      <c r="B167" s="11"/>
      <c r="C167" s="54"/>
      <c r="D167" s="11"/>
      <c r="E167" s="11"/>
      <c r="F167" s="11"/>
      <c r="G167" s="11"/>
      <c r="H167" s="11"/>
      <c r="I167" s="11"/>
      <c r="M167" s="11"/>
      <c r="O167" s="175"/>
      <c r="P167" s="186"/>
      <c r="Q167" s="175"/>
      <c r="R167" s="175"/>
      <c r="S167" s="169"/>
      <c r="T167" s="326"/>
      <c r="U167" s="1184"/>
      <c r="V167" s="175"/>
      <c r="W167" s="174"/>
      <c r="X167" s="175"/>
      <c r="Y167" s="1184"/>
      <c r="Z167" s="242"/>
      <c r="AA167" s="175"/>
      <c r="AB167" s="175"/>
      <c r="AF167" s="1185"/>
      <c r="AG167" s="1184"/>
      <c r="AH167" s="1185"/>
      <c r="AI167" s="1184"/>
      <c r="AJ167" s="1184"/>
      <c r="AK167" s="175"/>
      <c r="AL167" s="175"/>
      <c r="AM167" s="175"/>
      <c r="AU167" s="11"/>
      <c r="AV167" s="11"/>
    </row>
    <row r="168" spans="2:48" ht="14.25" customHeight="1">
      <c r="E168" s="11"/>
      <c r="F168" s="11"/>
      <c r="G168" s="11"/>
      <c r="H168" s="11"/>
      <c r="I168" s="11"/>
      <c r="M168" s="11"/>
      <c r="O168" s="175"/>
      <c r="P168" s="186"/>
      <c r="Q168" s="175"/>
      <c r="R168" s="175"/>
      <c r="S168" s="175"/>
      <c r="T168" s="175"/>
      <c r="U168" s="175"/>
      <c r="V168" s="175"/>
      <c r="W168" s="175"/>
      <c r="X168" s="326"/>
      <c r="Y168" s="955"/>
      <c r="Z168" s="242"/>
      <c r="AA168" s="175"/>
      <c r="AB168" s="175"/>
      <c r="AF168" s="1185"/>
      <c r="AG168" s="1184"/>
      <c r="AH168" s="1185"/>
      <c r="AI168" s="1184"/>
      <c r="AJ168" s="1184"/>
      <c r="AK168" s="175"/>
      <c r="AL168" s="175"/>
      <c r="AM168" s="175"/>
      <c r="AU168" s="11"/>
      <c r="AV168" s="11"/>
    </row>
    <row r="169" spans="2:48" ht="15" customHeight="1">
      <c r="B169" s="175"/>
      <c r="C169" s="264"/>
      <c r="E169" s="11"/>
      <c r="F169" s="11"/>
      <c r="G169" s="11"/>
      <c r="H169" s="240"/>
      <c r="I169" s="399"/>
      <c r="M169" s="175"/>
      <c r="O169" s="175"/>
      <c r="P169" s="186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962"/>
      <c r="AC169" s="175"/>
      <c r="AD169" s="175"/>
      <c r="AE169" s="175"/>
      <c r="AF169" s="1185"/>
      <c r="AG169" s="1184"/>
      <c r="AH169" s="1192"/>
      <c r="AI169" s="1184"/>
      <c r="AJ169" s="1184"/>
      <c r="AK169" s="175"/>
      <c r="AL169" s="175"/>
      <c r="AM169" s="175"/>
      <c r="AU169" s="11"/>
      <c r="AV169" s="11"/>
    </row>
    <row r="170" spans="2:48" ht="15" customHeight="1">
      <c r="E170" s="11"/>
      <c r="F170" s="11"/>
      <c r="G170" s="11"/>
      <c r="H170" s="11"/>
      <c r="I170" s="11"/>
      <c r="M170" s="11"/>
      <c r="O170" s="175"/>
      <c r="P170" s="186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392"/>
      <c r="AC170" s="1184"/>
      <c r="AD170" s="1184"/>
      <c r="AE170" s="954"/>
      <c r="AF170" s="1185"/>
      <c r="AG170" s="1184"/>
      <c r="AH170" s="1184"/>
      <c r="AI170" s="1184"/>
      <c r="AJ170" s="1184"/>
      <c r="AK170" s="175"/>
      <c r="AL170" s="175"/>
      <c r="AM170" s="175"/>
      <c r="AU170" s="11"/>
      <c r="AV170" s="11"/>
    </row>
    <row r="171" spans="2:48" ht="15" customHeight="1">
      <c r="E171" s="11"/>
      <c r="F171" s="11"/>
      <c r="G171" s="11"/>
      <c r="H171" s="11"/>
      <c r="I171" s="11"/>
      <c r="M171" s="11"/>
      <c r="O171" s="193"/>
      <c r="P171" s="186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80"/>
      <c r="AC171" s="1184"/>
      <c r="AD171" s="1185"/>
      <c r="AE171" s="175"/>
      <c r="AF171" s="1185"/>
      <c r="AG171" s="11"/>
      <c r="AH171" s="1184"/>
      <c r="AI171" s="1184"/>
      <c r="AJ171" s="1184"/>
      <c r="AK171" s="175"/>
      <c r="AL171" s="175"/>
      <c r="AM171" s="175"/>
      <c r="AU171" s="11"/>
      <c r="AV171" s="11"/>
    </row>
    <row r="172" spans="2:48" ht="18" customHeight="1">
      <c r="E172" s="11"/>
      <c r="F172" s="11"/>
      <c r="G172" s="11"/>
      <c r="H172" s="11"/>
      <c r="I172" s="11"/>
      <c r="M172" s="11"/>
      <c r="O172" s="187"/>
      <c r="P172" s="186"/>
      <c r="Q172" s="168"/>
      <c r="R172" s="175"/>
      <c r="S172" s="175"/>
      <c r="T172" s="175"/>
      <c r="U172" s="175"/>
      <c r="V172" s="175"/>
      <c r="W172" s="175"/>
      <c r="X172" s="187"/>
      <c r="Y172" s="214"/>
      <c r="Z172" s="175"/>
      <c r="AA172" s="175"/>
      <c r="AB172" s="180"/>
      <c r="AC172" s="1184"/>
      <c r="AD172" s="1185"/>
      <c r="AE172" s="175"/>
      <c r="AF172" s="1185"/>
      <c r="AG172" s="1184"/>
      <c r="AH172" s="1184"/>
      <c r="AI172" s="1185"/>
      <c r="AJ172" s="1184"/>
      <c r="AK172" s="175"/>
      <c r="AL172" s="175"/>
      <c r="AM172" s="175"/>
    </row>
    <row r="173" spans="2:48" ht="14.25" customHeight="1">
      <c r="E173" s="1261"/>
      <c r="F173" s="11"/>
      <c r="G173" s="11"/>
      <c r="H173" s="11"/>
      <c r="I173" s="11"/>
      <c r="M173" s="11"/>
      <c r="O173" s="187"/>
      <c r="P173" s="169"/>
      <c r="Q173" s="168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410"/>
      <c r="AC173" s="1186"/>
      <c r="AD173" s="1185"/>
      <c r="AE173" s="1184"/>
      <c r="AF173" s="1185"/>
      <c r="AG173" s="11"/>
      <c r="AH173" s="1184"/>
      <c r="AI173" s="1184"/>
      <c r="AJ173" s="1184"/>
      <c r="AK173" s="175"/>
      <c r="AL173" s="175"/>
      <c r="AM173" s="175"/>
    </row>
    <row r="174" spans="2:48" ht="15" customHeight="1">
      <c r="E174" s="11"/>
      <c r="F174" s="27"/>
      <c r="G174" s="11"/>
      <c r="H174" s="11"/>
      <c r="I174" s="11"/>
      <c r="M174" s="11"/>
      <c r="O174" s="263"/>
      <c r="P174" s="208"/>
      <c r="Q174" s="346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410"/>
      <c r="AC174" s="1202"/>
      <c r="AD174" s="1185"/>
      <c r="AE174" s="175"/>
      <c r="AF174" s="1185"/>
      <c r="AG174" s="11"/>
      <c r="AH174" s="1184"/>
      <c r="AI174" s="1184"/>
      <c r="AJ174" s="1184"/>
      <c r="AK174" s="175"/>
      <c r="AL174" s="175"/>
      <c r="AM174" s="175"/>
    </row>
    <row r="175" spans="2:48">
      <c r="E175" s="891"/>
      <c r="F175" s="106"/>
      <c r="G175" s="234"/>
      <c r="H175" s="891"/>
      <c r="I175" s="106"/>
      <c r="M175" s="234"/>
      <c r="O175" s="175"/>
      <c r="P175" s="326"/>
      <c r="Q175" s="175"/>
      <c r="R175" s="175"/>
      <c r="S175" s="175"/>
      <c r="T175" s="175"/>
      <c r="U175" s="175"/>
      <c r="V175" s="175"/>
      <c r="W175" s="175"/>
      <c r="X175" s="175"/>
      <c r="Y175" s="420"/>
      <c r="Z175" s="389"/>
      <c r="AA175" s="175"/>
      <c r="AB175" s="180"/>
      <c r="AC175" s="175"/>
      <c r="AD175" s="1185"/>
      <c r="AE175" s="175"/>
      <c r="AF175" s="1185"/>
      <c r="AG175" s="1184"/>
      <c r="AH175" s="1184"/>
      <c r="AI175" s="1184"/>
      <c r="AJ175" s="1184"/>
      <c r="AK175" s="175"/>
      <c r="AL175" s="175"/>
      <c r="AM175" s="175"/>
    </row>
    <row r="176" spans="2:48">
      <c r="E176" s="7"/>
      <c r="F176" s="15"/>
      <c r="G176" s="892"/>
      <c r="H176" s="112"/>
      <c r="I176" s="158"/>
      <c r="M176" s="243"/>
      <c r="O176" s="202"/>
      <c r="P176" s="183"/>
      <c r="Q176" s="183"/>
      <c r="R176" s="175"/>
      <c r="S176" s="175"/>
      <c r="T176" s="175"/>
      <c r="U176" s="175"/>
      <c r="V176" s="175"/>
      <c r="W176" s="175"/>
      <c r="X176" s="169"/>
      <c r="Y176" s="175"/>
      <c r="Z176" s="175"/>
      <c r="AA176" s="175"/>
      <c r="AB176" s="410"/>
      <c r="AC176" s="1186"/>
      <c r="AD176" s="1185"/>
      <c r="AE176" s="1184"/>
      <c r="AJ176" s="175"/>
      <c r="AK176" s="175"/>
      <c r="AL176" s="175"/>
      <c r="AM176" s="175"/>
    </row>
    <row r="177" spans="2:39">
      <c r="E177" s="7"/>
      <c r="F177" s="15"/>
      <c r="G177" s="892"/>
      <c r="H177" s="112"/>
      <c r="I177" s="158"/>
      <c r="M177" s="246"/>
      <c r="O177" s="191"/>
      <c r="P177" s="169"/>
      <c r="Q177" s="168"/>
      <c r="R177" s="175"/>
      <c r="S177" s="175"/>
      <c r="T177" s="175"/>
      <c r="U177" s="175"/>
      <c r="V177" s="175"/>
      <c r="W177" s="175"/>
      <c r="X177" s="169"/>
      <c r="Y177" s="168"/>
      <c r="Z177" s="193"/>
      <c r="AA177" s="175"/>
      <c r="AB177" s="410"/>
      <c r="AC177" s="1188"/>
      <c r="AD177" s="1185"/>
      <c r="AE177" s="175"/>
      <c r="AF177" s="175"/>
      <c r="AG177" s="175"/>
      <c r="AH177" s="175"/>
      <c r="AI177" s="175"/>
      <c r="AJ177" s="175"/>
      <c r="AK177" s="175"/>
      <c r="AL177" s="175"/>
      <c r="AM177" s="175"/>
    </row>
    <row r="178" spans="2:39">
      <c r="E178" s="7"/>
      <c r="F178" s="15"/>
      <c r="G178" s="892"/>
      <c r="H178" s="1296"/>
      <c r="I178" s="15"/>
      <c r="M178" s="243"/>
      <c r="O178" s="187"/>
      <c r="P178" s="169"/>
      <c r="Q178" s="168"/>
      <c r="R178" s="175"/>
      <c r="S178" s="175"/>
      <c r="T178" s="175"/>
      <c r="U178" s="175"/>
      <c r="V178" s="175"/>
      <c r="W178" s="175"/>
      <c r="X178" s="169"/>
      <c r="Y178" s="168"/>
      <c r="Z178" s="193"/>
      <c r="AA178" s="175"/>
      <c r="AB178" s="410"/>
      <c r="AC178" s="1186"/>
      <c r="AD178" s="1185"/>
      <c r="AE178" s="175"/>
      <c r="AF178" s="175"/>
      <c r="AG178" s="175"/>
      <c r="AH178" s="175"/>
      <c r="AI178" s="175"/>
      <c r="AJ178" s="175"/>
      <c r="AK178" s="175"/>
      <c r="AL178" s="175"/>
      <c r="AM178" s="175"/>
    </row>
    <row r="179" spans="2:39">
      <c r="E179" s="7"/>
      <c r="F179" s="15"/>
      <c r="G179" s="243"/>
      <c r="H179" s="62"/>
      <c r="I179" s="59"/>
      <c r="M179" s="11"/>
      <c r="O179" s="187"/>
      <c r="P179" s="169"/>
      <c r="Q179" s="168"/>
      <c r="R179" s="175"/>
      <c r="S179" s="175"/>
      <c r="T179" s="175"/>
      <c r="U179" s="175"/>
      <c r="V179" s="175"/>
      <c r="W179" s="175"/>
      <c r="X179" s="169"/>
      <c r="Y179" s="168"/>
      <c r="Z179" s="193"/>
      <c r="AA179" s="175"/>
      <c r="AB179" s="410"/>
      <c r="AC179" s="175"/>
      <c r="AD179" s="1189"/>
      <c r="AE179" s="1184"/>
      <c r="AF179" s="409"/>
      <c r="AG179" s="175"/>
      <c r="AH179" s="162"/>
      <c r="AI179" s="175"/>
      <c r="AJ179" s="175"/>
      <c r="AK179" s="175"/>
      <c r="AL179" s="175"/>
      <c r="AM179" s="175"/>
    </row>
    <row r="180" spans="2:39">
      <c r="E180" s="112"/>
      <c r="F180" s="15"/>
      <c r="G180" s="243"/>
      <c r="H180" s="112"/>
      <c r="I180" s="158"/>
      <c r="M180" s="11"/>
      <c r="O180" s="188"/>
      <c r="P180" s="169"/>
      <c r="Q180" s="168"/>
      <c r="R180" s="175"/>
      <c r="S180" s="175"/>
      <c r="T180" s="175"/>
      <c r="U180" s="175"/>
      <c r="V180" s="175"/>
      <c r="W180" s="175"/>
      <c r="X180" s="169"/>
      <c r="Y180" s="168"/>
      <c r="Z180" s="193"/>
      <c r="AA180" s="175"/>
      <c r="AB180" s="410"/>
      <c r="AC180" s="175"/>
      <c r="AD180" s="1185"/>
      <c r="AE180" s="1184"/>
      <c r="AF180" s="1185"/>
      <c r="AG180" s="1184"/>
      <c r="AH180" s="1184"/>
      <c r="AI180" s="1184"/>
      <c r="AJ180" s="1184"/>
      <c r="AK180" s="175"/>
      <c r="AL180" s="175"/>
      <c r="AM180" s="175"/>
    </row>
    <row r="181" spans="2:39" ht="17.25" customHeight="1">
      <c r="E181" s="43"/>
      <c r="F181" s="11"/>
      <c r="G181" s="11"/>
      <c r="H181" s="11"/>
      <c r="I181" s="11"/>
      <c r="M181" s="175"/>
      <c r="O181" s="188"/>
      <c r="P181" s="169"/>
      <c r="Q181" s="168"/>
      <c r="R181" s="175"/>
      <c r="S181" s="175"/>
      <c r="T181" s="175"/>
      <c r="U181" s="175"/>
      <c r="V181" s="175"/>
      <c r="W181" s="175"/>
      <c r="X181" s="169"/>
      <c r="Y181" s="423"/>
      <c r="Z181" s="193"/>
      <c r="AA181" s="175"/>
      <c r="AB181" s="410"/>
      <c r="AC181" s="1185"/>
      <c r="AD181" s="1190"/>
      <c r="AE181" s="175"/>
      <c r="AF181" s="1185"/>
      <c r="AG181" s="1184"/>
      <c r="AH181" s="1184"/>
      <c r="AI181" s="1184"/>
      <c r="AJ181" s="1184"/>
      <c r="AK181" s="175"/>
      <c r="AL181" s="175"/>
      <c r="AM181" s="175"/>
    </row>
    <row r="182" spans="2:39" ht="15.75" customHeight="1">
      <c r="E182" s="891"/>
      <c r="F182" s="106"/>
      <c r="G182" s="234"/>
      <c r="H182" s="891"/>
      <c r="I182" s="106"/>
      <c r="M182" s="390"/>
      <c r="O182" s="175"/>
      <c r="P182" s="186"/>
      <c r="Q182" s="175"/>
      <c r="R182" s="175"/>
      <c r="S182" s="175"/>
      <c r="T182" s="175"/>
      <c r="U182" s="175"/>
      <c r="V182" s="175"/>
      <c r="W182" s="175"/>
      <c r="X182" s="169"/>
      <c r="Y182" s="236"/>
      <c r="Z182" s="193"/>
      <c r="AA182" s="175"/>
      <c r="AB182" s="410"/>
      <c r="AC182" s="1191"/>
      <c r="AD182" s="1185"/>
      <c r="AE182" s="1187"/>
      <c r="AF182" s="1185"/>
      <c r="AG182" s="1184"/>
      <c r="AH182" s="1184"/>
      <c r="AI182" s="1184"/>
      <c r="AJ182" s="1184"/>
      <c r="AK182" s="175"/>
      <c r="AL182" s="175"/>
      <c r="AM182" s="175"/>
    </row>
    <row r="183" spans="2:39">
      <c r="E183" s="7"/>
      <c r="F183" s="1323"/>
      <c r="G183" s="246"/>
      <c r="H183" s="7"/>
      <c r="I183" s="15"/>
      <c r="M183" s="244"/>
      <c r="O183" s="175"/>
      <c r="P183" s="326"/>
      <c r="Q183" s="175"/>
      <c r="R183" s="175"/>
      <c r="S183" s="175"/>
      <c r="T183" s="175"/>
      <c r="U183" s="175"/>
      <c r="V183" s="175"/>
      <c r="W183" s="175"/>
      <c r="X183" s="169"/>
      <c r="Y183" s="236"/>
      <c r="Z183" s="193"/>
      <c r="AA183" s="175"/>
      <c r="AB183" s="410"/>
      <c r="AC183" s="1185"/>
      <c r="AD183" s="1185"/>
      <c r="AE183" s="1184"/>
      <c r="AF183" s="1185"/>
      <c r="AG183" s="175"/>
      <c r="AH183" s="1184"/>
      <c r="AI183" s="1184"/>
      <c r="AJ183" s="1184"/>
      <c r="AK183" s="175"/>
      <c r="AL183" s="175"/>
      <c r="AM183" s="175"/>
    </row>
    <row r="184" spans="2:39" ht="15.75" customHeight="1">
      <c r="E184" s="62"/>
      <c r="F184" s="15"/>
      <c r="G184" s="243"/>
      <c r="H184" s="1296"/>
      <c r="I184" s="59"/>
      <c r="M184" s="244"/>
      <c r="O184" s="187"/>
      <c r="P184" s="169"/>
      <c r="Q184" s="161"/>
      <c r="R184" s="175"/>
      <c r="S184" s="175"/>
      <c r="T184" s="175"/>
      <c r="U184" s="175"/>
      <c r="V184" s="175"/>
      <c r="W184" s="175"/>
      <c r="X184" s="169"/>
      <c r="Y184" s="236"/>
      <c r="Z184" s="193"/>
      <c r="AA184" s="175"/>
      <c r="AB184" s="410"/>
      <c r="AC184" s="1185"/>
      <c r="AD184" s="1185"/>
      <c r="AE184" s="1184"/>
      <c r="AF184" s="1185"/>
      <c r="AG184" s="175"/>
      <c r="AH184" s="1184"/>
      <c r="AI184" s="1184"/>
      <c r="AJ184" s="1184"/>
      <c r="AK184" s="175"/>
      <c r="AL184" s="175"/>
      <c r="AM184" s="175"/>
    </row>
    <row r="185" spans="2:39" ht="18" customHeight="1">
      <c r="E185" s="7"/>
      <c r="F185" s="1330"/>
      <c r="G185" s="246"/>
      <c r="H185" s="1262"/>
      <c r="I185" s="11"/>
      <c r="M185" s="244"/>
      <c r="O185" s="325"/>
      <c r="P185" s="174"/>
      <c r="Q185" s="161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415"/>
      <c r="AC185" s="1184"/>
      <c r="AD185" s="1185"/>
      <c r="AE185" s="175"/>
      <c r="AF185" s="1185"/>
      <c r="AG185" s="175"/>
      <c r="AH185" s="1185"/>
      <c r="AI185" s="1184"/>
      <c r="AJ185" s="1184"/>
      <c r="AK185" s="175"/>
      <c r="AL185" s="175"/>
      <c r="AM185" s="175"/>
    </row>
    <row r="186" spans="2:39" ht="13.5" customHeight="1">
      <c r="E186" s="7"/>
      <c r="F186" s="42"/>
      <c r="G186" s="246"/>
      <c r="H186" s="62"/>
      <c r="I186" s="59"/>
      <c r="M186" s="244"/>
      <c r="O186" s="191"/>
      <c r="P186" s="169"/>
      <c r="Q186" s="162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205"/>
      <c r="AC186" s="1185"/>
      <c r="AD186" s="1184"/>
      <c r="AE186" s="1184"/>
      <c r="AF186" s="1185"/>
      <c r="AG186" s="175"/>
      <c r="AH186" s="1185"/>
      <c r="AI186" s="1184"/>
      <c r="AJ186" s="1184"/>
      <c r="AK186" s="175"/>
      <c r="AL186" s="175"/>
      <c r="AM186" s="175"/>
    </row>
    <row r="187" spans="2:39">
      <c r="E187" s="7"/>
      <c r="F187" s="15"/>
      <c r="G187" s="246"/>
      <c r="H187" s="11"/>
      <c r="I187" s="11"/>
      <c r="M187" s="11"/>
      <c r="O187" s="175"/>
      <c r="P187" s="186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205"/>
      <c r="AC187" s="175"/>
      <c r="AD187" s="1184"/>
      <c r="AE187" s="1184"/>
      <c r="AF187" s="1185"/>
      <c r="AG187" s="175"/>
      <c r="AH187" s="1185"/>
      <c r="AI187" s="1204"/>
      <c r="AJ187" s="1184"/>
      <c r="AK187" s="175"/>
      <c r="AL187" s="175"/>
      <c r="AM187" s="175"/>
    </row>
    <row r="188" spans="2:39" ht="16.5" customHeight="1">
      <c r="B188" s="11"/>
      <c r="C188" s="54"/>
      <c r="D188" s="11"/>
      <c r="E188" s="11"/>
      <c r="F188" s="11"/>
      <c r="G188" s="11"/>
      <c r="H188" s="11"/>
      <c r="I188" s="11"/>
      <c r="J188" s="11"/>
      <c r="K188" s="11"/>
      <c r="L188" s="11"/>
      <c r="M188" s="234"/>
      <c r="O188" s="175"/>
      <c r="P188" s="186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184"/>
      <c r="AD188" s="1184"/>
      <c r="AE188" s="1184"/>
      <c r="AF188" s="1185"/>
      <c r="AG188" s="1184"/>
      <c r="AH188" s="1185"/>
      <c r="AI188" s="1204"/>
      <c r="AJ188" s="1184"/>
      <c r="AK188" s="175"/>
      <c r="AL188" s="175"/>
      <c r="AM188" s="175"/>
    </row>
    <row r="189" spans="2:39" ht="15.75" customHeight="1">
      <c r="B189" s="11"/>
      <c r="C189" s="54"/>
      <c r="D189" s="11"/>
      <c r="E189" s="11"/>
      <c r="F189" s="11"/>
      <c r="G189" s="11"/>
      <c r="H189" s="11"/>
      <c r="I189" s="11"/>
      <c r="J189" s="11"/>
      <c r="K189" s="11"/>
      <c r="L189" s="11"/>
      <c r="M189" s="243"/>
      <c r="O189" s="175"/>
      <c r="P189" s="186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184"/>
      <c r="AD189" s="1184"/>
      <c r="AE189" s="1184"/>
      <c r="AF189" s="1185"/>
      <c r="AG189" s="175"/>
      <c r="AH189" s="1185"/>
      <c r="AI189" s="1184"/>
      <c r="AJ189" s="1184"/>
      <c r="AK189" s="175"/>
      <c r="AL189" s="175"/>
      <c r="AM189" s="175"/>
    </row>
    <row r="190" spans="2:39" ht="15.75" customHeight="1">
      <c r="E190" s="11"/>
      <c r="F190" s="11"/>
      <c r="G190" s="11"/>
      <c r="H190" s="11"/>
      <c r="I190" s="11"/>
      <c r="J190" s="11"/>
      <c r="K190" s="11"/>
      <c r="L190" s="11"/>
      <c r="M190" s="11"/>
      <c r="O190" s="175"/>
      <c r="P190" s="398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184"/>
      <c r="AD190" s="1184"/>
      <c r="AE190" s="1184"/>
      <c r="AF190" s="1185"/>
      <c r="AG190" s="1184"/>
      <c r="AH190" s="1185"/>
      <c r="AI190" s="1184"/>
      <c r="AJ190" s="1184"/>
      <c r="AK190" s="175"/>
      <c r="AL190" s="175"/>
      <c r="AM190" s="175"/>
    </row>
    <row r="191" spans="2:39" ht="12.75" customHeight="1">
      <c r="E191" s="11"/>
      <c r="F191" s="11"/>
      <c r="G191" s="11"/>
      <c r="H191" s="11"/>
      <c r="I191" s="11"/>
      <c r="J191" s="11"/>
      <c r="K191" s="11"/>
      <c r="L191" s="11"/>
      <c r="M191" s="11"/>
      <c r="O191" s="175"/>
      <c r="P191" s="186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389"/>
      <c r="AD191" s="753"/>
      <c r="AE191" s="389"/>
      <c r="AF191" s="1185"/>
      <c r="AG191" s="1184"/>
      <c r="AH191" s="1185"/>
      <c r="AI191" s="1184"/>
      <c r="AJ191" s="1184"/>
      <c r="AK191" s="175"/>
      <c r="AL191" s="175"/>
      <c r="AM191" s="175"/>
    </row>
    <row r="192" spans="2:39" ht="15" customHeight="1">
      <c r="E192" s="11"/>
      <c r="F192" s="11"/>
      <c r="G192" s="11"/>
      <c r="H192" s="11"/>
      <c r="I192" s="11"/>
      <c r="J192" s="11"/>
      <c r="K192" s="11"/>
      <c r="L192" s="11"/>
      <c r="M192" s="11"/>
      <c r="O192" s="265"/>
      <c r="P192" s="186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3"/>
      <c r="AC192" s="174"/>
      <c r="AD192" s="214"/>
      <c r="AE192" s="1212"/>
      <c r="AF192" s="1185"/>
      <c r="AG192" s="1184"/>
      <c r="AH192" s="1185"/>
      <c r="AI192" s="1187"/>
      <c r="AJ192" s="1184"/>
      <c r="AK192" s="175"/>
      <c r="AL192" s="175"/>
      <c r="AM192" s="175"/>
    </row>
    <row r="193" spans="1:48" ht="15.75" customHeight="1">
      <c r="E193" s="11"/>
      <c r="F193" s="11"/>
      <c r="G193" s="11"/>
      <c r="H193" s="11"/>
      <c r="I193" s="11"/>
      <c r="J193" s="244"/>
      <c r="K193" s="11"/>
      <c r="L193" s="11"/>
      <c r="M193" s="11"/>
      <c r="O193" s="187"/>
      <c r="P193" s="186"/>
      <c r="Q193" s="168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69"/>
      <c r="AC193" s="168"/>
      <c r="AD193" s="244"/>
      <c r="AE193" s="326"/>
      <c r="AF193" s="1185"/>
      <c r="AG193" s="175"/>
      <c r="AH193" s="1192"/>
      <c r="AI193" s="1184"/>
      <c r="AJ193" s="1184"/>
      <c r="AK193" s="175"/>
      <c r="AL193" s="175"/>
      <c r="AM193" s="175"/>
    </row>
    <row r="194" spans="1:48" ht="13.5" customHeight="1">
      <c r="E194" s="11"/>
      <c r="F194" s="11"/>
      <c r="G194" s="11"/>
      <c r="H194" s="11"/>
      <c r="I194" s="11"/>
      <c r="J194" s="236"/>
      <c r="K194" s="11"/>
      <c r="L194" s="11"/>
      <c r="M194" s="11"/>
      <c r="O194" s="187"/>
      <c r="P194" s="169"/>
      <c r="Q194" s="168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3"/>
      <c r="AC194" s="174"/>
      <c r="AD194" s="214"/>
      <c r="AE194" s="326"/>
      <c r="AF194" s="1185"/>
      <c r="AG194" s="1184"/>
      <c r="AH194" s="1185"/>
      <c r="AI194" s="1184"/>
      <c r="AJ194" s="1184"/>
      <c r="AK194" s="175"/>
      <c r="AL194" s="175"/>
      <c r="AM194" s="175"/>
    </row>
    <row r="195" spans="1:48" ht="15.75">
      <c r="E195" s="11"/>
      <c r="F195" s="1264"/>
      <c r="G195" s="11"/>
      <c r="H195" s="11"/>
      <c r="I195" s="11"/>
      <c r="J195" s="11"/>
      <c r="K195" s="11"/>
      <c r="L195" s="11"/>
      <c r="M195" s="11"/>
      <c r="O195" s="192"/>
      <c r="P195" s="169"/>
      <c r="Q195" s="186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3"/>
      <c r="AC195" s="174"/>
      <c r="AD195" s="244"/>
      <c r="AE195" s="326"/>
      <c r="AF195" s="1185"/>
      <c r="AG195" s="175"/>
      <c r="AH195" s="1184"/>
      <c r="AI195" s="1184"/>
      <c r="AJ195" s="1189"/>
      <c r="AK195" s="175"/>
      <c r="AL195" s="175"/>
      <c r="AM195" s="175"/>
    </row>
    <row r="196" spans="1:48" ht="15" customHeight="1">
      <c r="E196" s="891"/>
      <c r="F196" s="106"/>
      <c r="G196" s="234"/>
      <c r="H196" s="891"/>
      <c r="I196" s="106"/>
      <c r="J196" s="11"/>
      <c r="K196" s="11"/>
      <c r="L196" s="11"/>
      <c r="M196" s="11"/>
      <c r="O196" s="175"/>
      <c r="P196" s="326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3"/>
      <c r="AC196" s="174"/>
      <c r="AD196" s="242"/>
      <c r="AE196" s="326"/>
      <c r="AF196" s="1185"/>
      <c r="AG196" s="175"/>
      <c r="AH196" s="1184"/>
      <c r="AI196" s="1184"/>
      <c r="AJ196" s="1184"/>
      <c r="AK196" s="175"/>
      <c r="AL196" s="175"/>
      <c r="AM196" s="175"/>
    </row>
    <row r="197" spans="1:48" ht="18.75" customHeight="1">
      <c r="E197" s="7"/>
      <c r="F197" s="15"/>
      <c r="G197" s="243"/>
      <c r="H197" s="66"/>
      <c r="I197" s="11"/>
      <c r="J197" s="11"/>
      <c r="K197" s="11"/>
      <c r="L197" s="11"/>
      <c r="M197" s="234"/>
      <c r="O197" s="202"/>
      <c r="P197" s="183"/>
      <c r="Q197" s="183"/>
      <c r="R197" s="175"/>
      <c r="S197" s="175"/>
      <c r="T197" s="175"/>
      <c r="U197" s="175"/>
      <c r="V197" s="175"/>
      <c r="W197" s="175"/>
      <c r="X197" s="175"/>
      <c r="Y197" s="175"/>
      <c r="Z197" s="236"/>
      <c r="AA197" s="175"/>
      <c r="AB197" s="173"/>
      <c r="AC197" s="174"/>
      <c r="AD197" s="242"/>
      <c r="AE197" s="326"/>
      <c r="AF197" s="1185"/>
      <c r="AG197" s="175"/>
      <c r="AH197" s="1184"/>
      <c r="AI197" s="1184"/>
      <c r="AJ197" s="244"/>
      <c r="AK197" s="175"/>
      <c r="AL197" s="175"/>
      <c r="AM197" s="175"/>
    </row>
    <row r="198" spans="1:48" ht="17.25" customHeight="1">
      <c r="E198" s="7"/>
      <c r="F198" s="15"/>
      <c r="G198" s="243"/>
      <c r="H198" s="1331"/>
      <c r="I198" s="828"/>
      <c r="J198" s="11"/>
      <c r="K198" s="11"/>
      <c r="L198" s="11"/>
      <c r="M198" s="1267"/>
      <c r="O198" s="175"/>
      <c r="P198" s="186"/>
      <c r="Q198" s="175"/>
      <c r="R198" s="175"/>
      <c r="S198" s="175"/>
      <c r="T198" s="175"/>
      <c r="U198" s="175"/>
      <c r="V198" s="175"/>
      <c r="W198" s="175"/>
      <c r="X198" s="169"/>
      <c r="Y198" s="168"/>
      <c r="Z198" s="244"/>
      <c r="AA198" s="175"/>
      <c r="AB198" s="169"/>
      <c r="AC198" s="168"/>
      <c r="AD198" s="244"/>
      <c r="AE198" s="326"/>
      <c r="AF198" s="175"/>
      <c r="AG198" s="175"/>
      <c r="AH198" s="175"/>
      <c r="AI198" s="175"/>
      <c r="AJ198" s="237"/>
      <c r="AK198" s="175"/>
      <c r="AL198" s="175"/>
      <c r="AM198" s="175"/>
    </row>
    <row r="199" spans="1:48" ht="15" customHeight="1">
      <c r="E199" s="7"/>
      <c r="F199" s="158"/>
      <c r="G199" s="895"/>
      <c r="H199" s="7"/>
      <c r="I199" s="15"/>
      <c r="J199" s="11"/>
      <c r="K199" s="11"/>
      <c r="L199" s="11"/>
      <c r="M199" s="243"/>
      <c r="O199" s="187"/>
      <c r="P199" s="169"/>
      <c r="Q199" s="168"/>
      <c r="R199" s="175"/>
      <c r="S199" s="175"/>
      <c r="T199" s="175"/>
      <c r="U199" s="175"/>
      <c r="V199" s="175"/>
      <c r="W199" s="175"/>
      <c r="X199" s="169"/>
      <c r="Y199" s="348"/>
      <c r="Z199" s="964"/>
      <c r="AA199" s="175"/>
      <c r="AB199" s="169"/>
      <c r="AC199" s="168"/>
      <c r="AD199" s="244"/>
      <c r="AE199" s="326"/>
      <c r="AF199" s="175"/>
      <c r="AG199" s="175"/>
      <c r="AH199" s="175"/>
      <c r="AI199" s="175"/>
      <c r="AJ199" s="237"/>
      <c r="AK199" s="175"/>
      <c r="AL199" s="175"/>
      <c r="AM199" s="175"/>
    </row>
    <row r="200" spans="1:48" ht="16.5" customHeight="1">
      <c r="E200" s="7"/>
      <c r="F200" s="15"/>
      <c r="G200" s="1267"/>
      <c r="H200" s="66"/>
      <c r="I200" s="59"/>
      <c r="J200" s="11"/>
      <c r="K200" s="11"/>
      <c r="L200" s="11"/>
      <c r="M200" s="1267"/>
      <c r="O200" s="187"/>
      <c r="P200" s="169"/>
      <c r="Q200" s="168"/>
      <c r="R200" s="175"/>
      <c r="S200" s="175"/>
      <c r="T200" s="175"/>
      <c r="U200" s="175"/>
      <c r="V200" s="175"/>
      <c r="W200" s="175"/>
      <c r="X200" s="169"/>
      <c r="Y200" s="348"/>
      <c r="Z200" s="964"/>
      <c r="AA200" s="175"/>
      <c r="AB200" s="169"/>
      <c r="AC200" s="348"/>
      <c r="AD200" s="964"/>
      <c r="AE200" s="1214"/>
      <c r="AF200" s="175"/>
      <c r="AG200" s="175"/>
      <c r="AH200" s="175"/>
      <c r="AI200" s="175"/>
      <c r="AJ200" s="237"/>
      <c r="AK200" s="175"/>
      <c r="AL200" s="175"/>
      <c r="AM200" s="175"/>
    </row>
    <row r="201" spans="1:48" ht="14.25" customHeight="1">
      <c r="E201" s="112"/>
      <c r="F201" s="15"/>
      <c r="G201" s="246"/>
      <c r="H201" s="66"/>
      <c r="I201" s="828"/>
      <c r="J201" s="11"/>
      <c r="K201" s="11"/>
      <c r="L201" s="11"/>
      <c r="M201" s="1267"/>
      <c r="O201" s="187"/>
      <c r="P201" s="169"/>
      <c r="Q201" s="168"/>
      <c r="R201" s="175"/>
      <c r="S201" s="175"/>
      <c r="T201" s="175"/>
      <c r="U201" s="175"/>
      <c r="V201" s="175"/>
      <c r="W201" s="175"/>
      <c r="X201" s="169"/>
      <c r="Y201" s="348"/>
      <c r="Z201" s="964"/>
      <c r="AA201" s="175"/>
      <c r="AB201" s="169"/>
      <c r="AC201" s="348"/>
      <c r="AD201" s="964"/>
      <c r="AE201" s="326"/>
      <c r="AJ201" s="193"/>
      <c r="AK201" s="175"/>
      <c r="AL201" s="175"/>
      <c r="AM201" s="175"/>
    </row>
    <row r="202" spans="1:48" ht="15" customHeight="1">
      <c r="E202" s="112"/>
      <c r="F202" s="15"/>
      <c r="G202" s="1267"/>
      <c r="H202" s="66"/>
      <c r="I202" s="828"/>
      <c r="J202" s="11"/>
      <c r="K202" s="11"/>
      <c r="L202" s="11"/>
      <c r="M202" s="243"/>
      <c r="O202" s="187"/>
      <c r="P202" s="169"/>
      <c r="Q202" s="168"/>
      <c r="R202" s="175"/>
      <c r="S202" s="175"/>
      <c r="T202" s="175"/>
      <c r="U202" s="175"/>
      <c r="V202" s="175"/>
      <c r="W202" s="175"/>
      <c r="X202" s="173"/>
      <c r="Y202" s="348"/>
      <c r="Z202" s="964"/>
      <c r="AA202" s="175"/>
      <c r="AB202" s="169"/>
      <c r="AC202" s="348"/>
      <c r="AD202" s="964"/>
      <c r="AE202" s="326"/>
      <c r="AF202" s="12"/>
      <c r="AG202" s="12"/>
      <c r="AH202" s="12"/>
      <c r="AI202" s="12"/>
      <c r="AJ202" s="237"/>
      <c r="AK202" s="175"/>
      <c r="AL202" s="175"/>
      <c r="AM202" s="175"/>
    </row>
    <row r="203" spans="1:48" ht="18" customHeight="1">
      <c r="A203" s="11"/>
      <c r="E203" s="7"/>
      <c r="F203" s="21"/>
      <c r="G203" s="1313"/>
      <c r="H203" s="11"/>
      <c r="I203" s="11"/>
      <c r="J203" s="11"/>
      <c r="K203" s="11"/>
      <c r="L203" s="11"/>
      <c r="M203" s="243"/>
      <c r="O203" s="187"/>
      <c r="P203" s="169"/>
      <c r="Q203" s="168"/>
      <c r="R203" s="175"/>
      <c r="S203" s="175"/>
      <c r="T203" s="175"/>
      <c r="U203" s="175"/>
      <c r="V203" s="175"/>
      <c r="W203" s="175"/>
      <c r="X203" s="176"/>
      <c r="Y203" s="348"/>
      <c r="Z203" s="964"/>
      <c r="AA203" s="175"/>
      <c r="AB203" s="173"/>
      <c r="AC203" s="348"/>
      <c r="AD203" s="964"/>
      <c r="AE203" s="326"/>
      <c r="AG203" s="2"/>
      <c r="AH203" s="2"/>
      <c r="AI203" s="2"/>
      <c r="AJ203" s="241"/>
      <c r="AK203" s="175"/>
      <c r="AL203" s="175"/>
      <c r="AM203" s="175"/>
      <c r="AU203" s="11"/>
      <c r="AV203" s="11"/>
    </row>
    <row r="204" spans="1:48" ht="16.5" customHeight="1">
      <c r="E204" s="7"/>
      <c r="F204" s="15"/>
      <c r="G204" s="246"/>
      <c r="H204" s="11"/>
      <c r="I204" s="11"/>
      <c r="J204" s="11"/>
      <c r="K204" s="11"/>
      <c r="L204" s="11"/>
      <c r="M204" s="243"/>
      <c r="O204" s="175"/>
      <c r="P204" s="186"/>
      <c r="Q204" s="175"/>
      <c r="R204" s="175"/>
      <c r="S204" s="175"/>
      <c r="T204" s="175"/>
      <c r="U204" s="175"/>
      <c r="V204" s="175"/>
      <c r="W204" s="175"/>
      <c r="X204" s="169"/>
      <c r="Y204" s="348"/>
      <c r="Z204" s="964"/>
      <c r="AA204" s="175"/>
      <c r="AB204" s="176"/>
      <c r="AC204" s="348"/>
      <c r="AD204" s="964"/>
      <c r="AE204" s="326"/>
      <c r="AJ204" s="237"/>
      <c r="AK204" s="175"/>
      <c r="AL204" s="175"/>
      <c r="AM204" s="175"/>
      <c r="AU204" s="11"/>
      <c r="AV204" s="11"/>
    </row>
    <row r="205" spans="1:48" ht="13.5" customHeight="1">
      <c r="E205" s="890"/>
      <c r="F205" s="62"/>
      <c r="G205" s="11"/>
      <c r="H205" s="744"/>
      <c r="I205" s="175"/>
      <c r="J205" s="11"/>
      <c r="K205" s="11"/>
      <c r="L205" s="11"/>
      <c r="M205" s="11"/>
      <c r="O205" s="175"/>
      <c r="P205" s="186"/>
      <c r="Q205" s="175"/>
      <c r="R205" s="175"/>
      <c r="S205" s="175"/>
      <c r="T205" s="175"/>
      <c r="U205" s="175"/>
      <c r="V205" s="175"/>
      <c r="W205" s="175"/>
      <c r="X205" s="173"/>
      <c r="Y205" s="348"/>
      <c r="Z205" s="964"/>
      <c r="AA205" s="175"/>
      <c r="AB205" s="169"/>
      <c r="AC205" s="348"/>
      <c r="AD205" s="964"/>
      <c r="AE205" s="326"/>
      <c r="AJ205" s="214"/>
      <c r="AK205" s="175"/>
      <c r="AL205" s="175"/>
      <c r="AM205" s="175"/>
      <c r="AU205" s="11"/>
      <c r="AV205" s="11"/>
    </row>
    <row r="206" spans="1:48" ht="15" customHeight="1">
      <c r="E206" s="891"/>
      <c r="F206" s="106"/>
      <c r="G206" s="234"/>
      <c r="H206" s="891"/>
      <c r="I206" s="106"/>
      <c r="J206" s="11"/>
      <c r="K206" s="11"/>
      <c r="L206" s="11"/>
      <c r="M206" s="243"/>
      <c r="O206" s="175"/>
      <c r="P206" s="186"/>
      <c r="Q206" s="175"/>
      <c r="R206" s="175"/>
      <c r="S206" s="175"/>
      <c r="T206" s="175"/>
      <c r="U206" s="175"/>
      <c r="V206" s="175"/>
      <c r="W206" s="175"/>
      <c r="X206" s="173"/>
      <c r="Y206" s="348"/>
      <c r="Z206" s="964"/>
      <c r="AA206" s="175"/>
      <c r="AB206" s="173"/>
      <c r="AC206" s="348"/>
      <c r="AD206" s="964"/>
      <c r="AE206" s="326"/>
      <c r="AJ206" s="175"/>
      <c r="AK206" s="175"/>
      <c r="AL206" s="175"/>
      <c r="AM206" s="175"/>
      <c r="AU206" s="11"/>
      <c r="AV206" s="11"/>
    </row>
    <row r="207" spans="1:48" ht="15" customHeight="1">
      <c r="E207" s="62"/>
      <c r="F207" s="1310"/>
      <c r="G207" s="1315"/>
      <c r="H207" s="169"/>
      <c r="I207" s="168"/>
      <c r="J207" s="11"/>
      <c r="K207" s="11"/>
      <c r="L207" s="11"/>
      <c r="M207" s="243"/>
      <c r="O207" s="175"/>
      <c r="P207" s="186"/>
      <c r="Q207" s="175"/>
      <c r="R207" s="175"/>
      <c r="S207" s="175"/>
      <c r="T207" s="175"/>
      <c r="U207" s="175"/>
      <c r="V207" s="175"/>
      <c r="W207" s="175"/>
      <c r="X207" s="173"/>
      <c r="Y207" s="348"/>
      <c r="Z207" s="964"/>
      <c r="AA207" s="175"/>
      <c r="AB207" s="173"/>
      <c r="AC207" s="348"/>
      <c r="AD207" s="964"/>
      <c r="AE207" s="326"/>
      <c r="AJ207" s="237"/>
      <c r="AK207" s="175"/>
      <c r="AL207" s="175"/>
      <c r="AM207" s="175"/>
      <c r="AU207" s="11"/>
      <c r="AV207" s="11"/>
    </row>
    <row r="208" spans="1:48" ht="14.25" customHeight="1">
      <c r="E208" s="62"/>
      <c r="F208" s="59"/>
      <c r="G208" s="246"/>
      <c r="H208" s="169"/>
      <c r="I208" s="168"/>
      <c r="J208" s="11"/>
      <c r="K208" s="11"/>
      <c r="L208" s="11"/>
      <c r="M208" s="243"/>
      <c r="O208" s="175"/>
      <c r="P208" s="186"/>
      <c r="Q208" s="175"/>
      <c r="R208" s="175"/>
      <c r="S208" s="175"/>
      <c r="T208" s="175"/>
      <c r="U208" s="175"/>
      <c r="V208" s="175"/>
      <c r="W208" s="175"/>
      <c r="X208" s="173"/>
      <c r="Y208" s="348"/>
      <c r="Z208" s="964"/>
      <c r="AA208" s="175"/>
      <c r="AB208" s="173"/>
      <c r="AC208" s="348"/>
      <c r="AD208" s="964"/>
      <c r="AE208" s="326"/>
      <c r="AJ208" s="237"/>
      <c r="AK208" s="175"/>
      <c r="AL208" s="175"/>
      <c r="AM208" s="175"/>
      <c r="AU208" s="11"/>
      <c r="AV208" s="11"/>
    </row>
    <row r="209" spans="5:48" ht="12.75" customHeight="1">
      <c r="E209" s="11"/>
      <c r="F209" s="11"/>
      <c r="G209" s="11"/>
      <c r="H209" s="169"/>
      <c r="I209" s="168"/>
      <c r="J209" s="11"/>
      <c r="K209" s="11"/>
      <c r="L209" s="11"/>
      <c r="M209" s="243"/>
      <c r="O209" s="175"/>
      <c r="P209" s="326"/>
      <c r="Q209" s="175"/>
      <c r="R209" s="175"/>
      <c r="S209" s="175"/>
      <c r="T209" s="175"/>
      <c r="U209" s="175"/>
      <c r="V209" s="175"/>
      <c r="W209" s="175"/>
      <c r="X209" s="173"/>
      <c r="Y209" s="348"/>
      <c r="Z209" s="964"/>
      <c r="AA209" s="175"/>
      <c r="AB209" s="173"/>
      <c r="AC209" s="348"/>
      <c r="AD209" s="964"/>
      <c r="AE209" s="326"/>
      <c r="AJ209" s="175"/>
      <c r="AK209" s="175"/>
      <c r="AL209" s="175"/>
      <c r="AM209" s="175"/>
      <c r="AU209" s="11"/>
      <c r="AV209" s="11"/>
    </row>
    <row r="210" spans="5:48" ht="14.25" customHeight="1">
      <c r="E210" s="11"/>
      <c r="F210" s="11"/>
      <c r="G210" s="11"/>
      <c r="H210" s="169"/>
      <c r="I210" s="168"/>
      <c r="J210" s="11"/>
      <c r="K210" s="11"/>
      <c r="L210" s="11"/>
      <c r="M210" s="1332"/>
      <c r="O210" s="187"/>
      <c r="P210" s="169"/>
      <c r="Q210" s="347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3"/>
      <c r="AC210" s="348"/>
      <c r="AD210" s="964"/>
      <c r="AE210" s="326"/>
      <c r="AJ210" s="175"/>
      <c r="AK210" s="175"/>
      <c r="AL210" s="175"/>
      <c r="AM210" s="175"/>
      <c r="AU210" s="11"/>
      <c r="AV210" s="11"/>
    </row>
    <row r="211" spans="5:48" ht="15.75" customHeight="1">
      <c r="E211" s="11"/>
      <c r="F211" s="11"/>
      <c r="G211" s="11"/>
      <c r="H211" s="11"/>
      <c r="I211" s="11"/>
      <c r="J211" s="11"/>
      <c r="K211" s="11"/>
      <c r="L211" s="11"/>
      <c r="M211" s="246"/>
      <c r="O211" s="175"/>
      <c r="P211" s="186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J211" s="241"/>
      <c r="AK211" s="175"/>
      <c r="AL211" s="175"/>
      <c r="AM211" s="175"/>
      <c r="AU211" s="11"/>
      <c r="AV211" s="11"/>
    </row>
    <row r="212" spans="5:48" ht="12.75" customHeight="1">
      <c r="E212" s="1333"/>
      <c r="F212" s="11"/>
      <c r="G212" s="11"/>
      <c r="H212" s="1262"/>
      <c r="I212" s="11"/>
      <c r="J212" s="11"/>
      <c r="K212" s="11"/>
      <c r="L212" s="11"/>
      <c r="M212" s="175"/>
      <c r="O212" s="388"/>
      <c r="P212" s="393"/>
      <c r="Q212" s="388"/>
      <c r="R212" s="175"/>
      <c r="S212" s="175"/>
      <c r="T212" s="175"/>
      <c r="U212" s="175"/>
      <c r="V212" s="175"/>
      <c r="W212" s="175"/>
      <c r="X212" s="175"/>
      <c r="Y212" s="175"/>
      <c r="Z212" s="193"/>
      <c r="AA212" s="175"/>
      <c r="AB212" s="387"/>
      <c r="AC212" s="168"/>
      <c r="AD212" s="244"/>
      <c r="AE212" s="175"/>
      <c r="AF212" s="175"/>
      <c r="AG212" s="175"/>
      <c r="AH212" s="169"/>
      <c r="AI212" s="169"/>
      <c r="AJ212" s="241"/>
      <c r="AK212" s="175"/>
      <c r="AL212" s="175"/>
      <c r="AM212" s="175"/>
      <c r="AN212" s="175"/>
      <c r="AO212" s="175"/>
      <c r="AU212" s="11"/>
      <c r="AV212" s="11"/>
    </row>
    <row r="213" spans="5:48" ht="15" customHeight="1">
      <c r="E213" s="891"/>
      <c r="F213" s="106"/>
      <c r="G213" s="234"/>
      <c r="H213" s="891"/>
      <c r="I213" s="106"/>
      <c r="J213" s="11"/>
      <c r="K213" s="11"/>
      <c r="L213" s="11"/>
      <c r="M213" s="234"/>
      <c r="O213" s="388"/>
      <c r="P213" s="393"/>
      <c r="Q213" s="388"/>
      <c r="R213" s="175"/>
      <c r="S213" s="175"/>
      <c r="T213" s="175"/>
      <c r="U213" s="175"/>
      <c r="V213" s="175"/>
      <c r="W213" s="175"/>
      <c r="X213" s="175"/>
      <c r="Y213" s="175"/>
      <c r="Z213" s="193"/>
      <c r="AA213" s="175"/>
      <c r="AB213" s="169"/>
      <c r="AC213" s="15"/>
      <c r="AD213" s="243"/>
      <c r="AF213" s="1201"/>
      <c r="AG213" s="1184"/>
      <c r="AH213" s="1201"/>
      <c r="AI213" s="1184"/>
      <c r="AJ213" s="1184"/>
      <c r="AK213" s="1184"/>
      <c r="AL213" s="175"/>
      <c r="AM213" s="175"/>
      <c r="AN213" s="175"/>
      <c r="AO213" s="175"/>
      <c r="AU213" s="11"/>
      <c r="AV213" s="11"/>
    </row>
    <row r="214" spans="5:48" ht="15" customHeight="1">
      <c r="E214" s="62"/>
      <c r="F214" s="59"/>
      <c r="G214" s="246"/>
      <c r="H214" s="62"/>
      <c r="I214" s="59"/>
      <c r="J214" s="11"/>
      <c r="K214" s="11"/>
      <c r="L214" s="11"/>
      <c r="M214" s="244"/>
      <c r="O214" s="175"/>
      <c r="P214" s="186"/>
      <c r="Q214" s="175"/>
      <c r="R214" s="175"/>
      <c r="S214" s="175"/>
      <c r="T214" s="175"/>
      <c r="U214" s="175"/>
      <c r="V214" s="175"/>
      <c r="W214" s="175"/>
      <c r="X214" s="175"/>
      <c r="Y214" s="186"/>
      <c r="Z214" s="193"/>
      <c r="AA214" s="175"/>
      <c r="AB214" s="169"/>
      <c r="AC214" s="59"/>
      <c r="AD214" s="246"/>
      <c r="AF214" s="1185"/>
      <c r="AG214" s="1184"/>
      <c r="AH214" s="1184"/>
      <c r="AI214" s="1184"/>
      <c r="AJ214" s="1184"/>
      <c r="AK214" s="1184"/>
      <c r="AL214" s="175"/>
      <c r="AM214" s="175"/>
      <c r="AN214" s="175"/>
      <c r="AO214" s="175"/>
      <c r="AU214" s="11"/>
      <c r="AV214" s="11"/>
    </row>
    <row r="215" spans="5:48" ht="12.75" customHeight="1">
      <c r="E215" s="62"/>
      <c r="F215" s="59"/>
      <c r="G215" s="246"/>
      <c r="H215" s="7"/>
      <c r="I215" s="15"/>
      <c r="J215" s="11"/>
      <c r="K215" s="11"/>
      <c r="L215" s="11"/>
      <c r="M215" s="244"/>
      <c r="O215" s="175"/>
      <c r="P215" s="186"/>
      <c r="Q215" s="175"/>
      <c r="R215" s="175"/>
      <c r="S215" s="175"/>
      <c r="T215" s="175"/>
      <c r="U215" s="175"/>
      <c r="V215" s="175"/>
      <c r="W215" s="175"/>
      <c r="X215" s="175"/>
      <c r="Y215" s="175"/>
      <c r="Z215" s="193"/>
      <c r="AA215" s="175"/>
      <c r="AB215" s="169"/>
      <c r="AC215" s="15"/>
      <c r="AD215" s="243"/>
      <c r="AF215" s="1185"/>
      <c r="AG215" s="1184"/>
      <c r="AH215" s="1184"/>
      <c r="AI215" s="1184"/>
      <c r="AJ215" s="1184"/>
      <c r="AK215" s="1184"/>
      <c r="AL215" s="175"/>
      <c r="AM215" s="175"/>
      <c r="AN215" s="175"/>
      <c r="AO215" s="175"/>
      <c r="AU215" s="11"/>
      <c r="AV215" s="11"/>
    </row>
    <row r="216" spans="5:48" ht="12.75" customHeight="1">
      <c r="E216" s="15"/>
      <c r="F216" s="59"/>
      <c r="G216" s="895"/>
      <c r="H216" s="1334"/>
      <c r="I216" s="1329"/>
      <c r="J216" s="11"/>
      <c r="K216" s="11"/>
      <c r="L216" s="11"/>
      <c r="M216" s="244"/>
      <c r="O216" s="175"/>
      <c r="P216" s="186"/>
      <c r="Q216" s="175"/>
      <c r="R216" s="175"/>
      <c r="S216" s="175"/>
      <c r="T216" s="175"/>
      <c r="U216" s="175"/>
      <c r="V216" s="175"/>
      <c r="W216" s="175"/>
      <c r="X216" s="175"/>
      <c r="Y216" s="193"/>
      <c r="Z216" s="193"/>
      <c r="AA216" s="175"/>
      <c r="AB216" s="242"/>
      <c r="AC216" s="11"/>
      <c r="AD216" s="11"/>
      <c r="AF216" s="1185"/>
      <c r="AG216" s="1184"/>
      <c r="AH216" s="1184"/>
      <c r="AI216" s="1193"/>
      <c r="AJ216" s="1184"/>
      <c r="AK216" s="1184"/>
      <c r="AL216" s="175"/>
      <c r="AM216" s="175"/>
      <c r="AN216" s="175"/>
      <c r="AO216" s="175"/>
      <c r="AU216" s="11"/>
      <c r="AV216" s="11"/>
    </row>
    <row r="217" spans="5:48" ht="12" customHeight="1">
      <c r="E217" s="62"/>
      <c r="F217" s="59"/>
      <c r="G217" s="895"/>
      <c r="H217" s="7"/>
      <c r="I217" s="59"/>
      <c r="J217" s="11"/>
      <c r="K217" s="11"/>
      <c r="L217" s="11"/>
      <c r="M217" s="244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93"/>
      <c r="AA217" s="175"/>
      <c r="AB217" s="242"/>
      <c r="AC217" s="11"/>
      <c r="AD217" s="11"/>
      <c r="AF217" s="1185"/>
      <c r="AG217" s="1184"/>
      <c r="AH217" s="1185"/>
      <c r="AI217" s="1184"/>
      <c r="AJ217" s="1184"/>
      <c r="AK217" s="1184"/>
      <c r="AL217" s="175"/>
      <c r="AM217" s="175"/>
      <c r="AN217" s="175"/>
      <c r="AO217" s="175"/>
      <c r="AU217" s="11"/>
      <c r="AV217" s="11"/>
    </row>
    <row r="218" spans="5:48" ht="12.75" customHeight="1">
      <c r="E218" s="62"/>
      <c r="F218" s="59"/>
      <c r="G218" s="246"/>
      <c r="H218" s="11"/>
      <c r="I218" s="11"/>
      <c r="J218" s="11"/>
      <c r="K218" s="11"/>
      <c r="L218" s="11"/>
      <c r="M218" s="11"/>
      <c r="O218" s="187"/>
      <c r="P218" s="186"/>
      <c r="Q218" s="168"/>
      <c r="R218" s="175"/>
      <c r="S218" s="175"/>
      <c r="T218" s="175"/>
      <c r="U218" s="175"/>
      <c r="V218" s="175"/>
      <c r="W218" s="175"/>
      <c r="X218" s="175"/>
      <c r="Y218" s="403"/>
      <c r="Z218" s="193"/>
      <c r="AA218" s="175"/>
      <c r="AB218" s="175"/>
      <c r="AC218" s="11"/>
      <c r="AD218" s="11"/>
      <c r="AF218" s="1185"/>
      <c r="AG218" s="175"/>
      <c r="AH218" s="1185"/>
      <c r="AI218" s="1184"/>
      <c r="AJ218" s="1184"/>
      <c r="AK218" s="1184"/>
      <c r="AL218" s="175"/>
      <c r="AM218" s="175"/>
      <c r="AN218" s="175"/>
      <c r="AO218" s="175"/>
      <c r="AU218" s="11"/>
      <c r="AV218" s="11"/>
    </row>
    <row r="219" spans="5:48" ht="14.25" customHeight="1">
      <c r="E219" s="11"/>
      <c r="F219" s="11"/>
      <c r="G219" s="11"/>
      <c r="H219" s="11"/>
      <c r="I219" s="11"/>
      <c r="J219" s="175"/>
      <c r="K219" s="175"/>
      <c r="L219" s="175"/>
      <c r="M219" s="11"/>
      <c r="O219" s="187"/>
      <c r="P219" s="169"/>
      <c r="Q219" s="168"/>
      <c r="R219" s="175"/>
      <c r="S219" s="175"/>
      <c r="T219" s="175"/>
      <c r="U219" s="175"/>
      <c r="V219" s="175"/>
      <c r="W219" s="175"/>
      <c r="X219" s="175"/>
      <c r="Y219" s="180"/>
      <c r="Z219" s="193"/>
      <c r="AA219" s="175"/>
      <c r="AB219" s="175"/>
      <c r="AF219" s="1185"/>
      <c r="AG219" s="175"/>
      <c r="AH219" s="1185"/>
      <c r="AI219" s="1184"/>
      <c r="AJ219" s="1184"/>
      <c r="AK219" s="1184"/>
      <c r="AL219" s="175"/>
      <c r="AM219" s="175"/>
      <c r="AN219" s="175"/>
      <c r="AO219" s="175"/>
      <c r="AU219" s="11"/>
      <c r="AV219" s="11"/>
    </row>
    <row r="220" spans="5:48" ht="15.75">
      <c r="E220" s="11"/>
      <c r="F220" s="11"/>
      <c r="G220" s="11"/>
      <c r="H220" s="11"/>
      <c r="I220" s="11"/>
      <c r="J220" s="175"/>
      <c r="K220" s="175"/>
      <c r="L220" s="175"/>
      <c r="M220" s="11"/>
      <c r="O220" s="192"/>
      <c r="P220" s="175"/>
      <c r="Q220" s="186"/>
      <c r="R220" s="175"/>
      <c r="S220" s="175"/>
      <c r="T220" s="175"/>
      <c r="U220" s="175"/>
      <c r="V220" s="175"/>
      <c r="W220" s="175"/>
      <c r="X220" s="175"/>
      <c r="Y220" s="180"/>
      <c r="Z220" s="193"/>
      <c r="AA220" s="175"/>
      <c r="AB220" s="175"/>
      <c r="AF220" s="1185"/>
      <c r="AG220" s="175"/>
      <c r="AH220" s="1185"/>
      <c r="AI220" s="1184"/>
      <c r="AJ220" s="1184"/>
      <c r="AK220" s="1184"/>
      <c r="AL220" s="175"/>
      <c r="AM220" s="175"/>
      <c r="AN220" s="175"/>
      <c r="AO220" s="175"/>
      <c r="AU220" s="11"/>
      <c r="AV220" s="11"/>
    </row>
    <row r="221" spans="5:48">
      <c r="E221" s="175"/>
      <c r="F221" s="175"/>
      <c r="G221" s="175"/>
      <c r="H221" s="387"/>
      <c r="I221" s="174"/>
      <c r="J221" s="390"/>
      <c r="K221" s="175"/>
      <c r="L221" s="175"/>
      <c r="M221" s="11"/>
      <c r="O221" s="175"/>
      <c r="P221" s="326"/>
      <c r="Q221" s="175"/>
      <c r="R221" s="175"/>
      <c r="S221" s="175"/>
      <c r="T221" s="175"/>
      <c r="U221" s="175"/>
      <c r="V221" s="175"/>
      <c r="W221" s="175"/>
      <c r="X221" s="175"/>
      <c r="Y221" s="180"/>
      <c r="Z221" s="193"/>
      <c r="AA221" s="175"/>
      <c r="AB221" s="175"/>
      <c r="AF221" s="1185"/>
      <c r="AG221" s="175"/>
      <c r="AH221" s="1185"/>
      <c r="AI221" s="1184"/>
      <c r="AJ221" s="1184"/>
      <c r="AK221" s="1184"/>
      <c r="AL221" s="175"/>
      <c r="AM221" s="175"/>
      <c r="AN221" s="175"/>
      <c r="AO221" s="175"/>
      <c r="AU221" s="11"/>
      <c r="AV221" s="11"/>
    </row>
    <row r="222" spans="5:48" ht="15" customHeight="1">
      <c r="E222" s="175"/>
      <c r="F222" s="175"/>
      <c r="G222" s="175"/>
      <c r="H222" s="169"/>
      <c r="I222" s="174"/>
      <c r="J222" s="214"/>
      <c r="K222" s="175"/>
      <c r="L222" s="175"/>
      <c r="M222" s="11"/>
      <c r="O222" s="200"/>
      <c r="P222" s="183"/>
      <c r="Q222" s="174"/>
      <c r="R222" s="175"/>
      <c r="S222" s="175"/>
      <c r="T222" s="175"/>
      <c r="U222" s="175"/>
      <c r="V222" s="175"/>
      <c r="W222" s="175"/>
      <c r="X222" s="175"/>
      <c r="Y222" s="180"/>
      <c r="Z222" s="193"/>
      <c r="AA222" s="175"/>
      <c r="AB222" s="175"/>
      <c r="AF222" s="1185"/>
      <c r="AG222" s="1184"/>
      <c r="AH222" s="1185"/>
      <c r="AI222" s="1184"/>
      <c r="AJ222" s="1184"/>
      <c r="AK222" s="1184"/>
      <c r="AL222" s="175"/>
      <c r="AM222" s="175"/>
      <c r="AN222" s="175"/>
      <c r="AO222" s="175"/>
      <c r="AU222" s="11"/>
      <c r="AV222" s="11"/>
    </row>
    <row r="223" spans="5:48" ht="13.5" customHeight="1">
      <c r="E223" s="175"/>
      <c r="F223" s="175"/>
      <c r="G223" s="175"/>
      <c r="H223" s="175"/>
      <c r="I223" s="175"/>
      <c r="J223" s="214"/>
      <c r="K223" s="175"/>
      <c r="L223" s="175"/>
      <c r="M223" s="11"/>
      <c r="O223" s="187"/>
      <c r="P223" s="169"/>
      <c r="Q223" s="168"/>
      <c r="R223" s="175"/>
      <c r="S223" s="175"/>
      <c r="T223" s="175"/>
      <c r="U223" s="175"/>
      <c r="V223" s="175"/>
      <c r="W223" s="175"/>
      <c r="X223" s="180"/>
      <c r="Y223" s="348"/>
      <c r="Z223" s="193"/>
      <c r="AA223" s="175"/>
      <c r="AB223" s="175"/>
      <c r="AF223" s="1185"/>
      <c r="AG223" s="175"/>
      <c r="AH223" s="1185"/>
      <c r="AI223" s="1184"/>
      <c r="AJ223" s="1184"/>
      <c r="AK223" s="1184"/>
      <c r="AL223" s="175"/>
      <c r="AM223" s="175"/>
      <c r="AN223" s="175"/>
      <c r="AO223" s="175"/>
      <c r="AU223" s="11"/>
      <c r="AV223" s="11"/>
    </row>
    <row r="224" spans="5:48" ht="13.5" customHeight="1">
      <c r="E224" s="11"/>
      <c r="F224" s="11"/>
      <c r="G224" s="11"/>
      <c r="H224" s="240"/>
      <c r="I224" s="399"/>
      <c r="J224" s="214"/>
      <c r="K224" s="175"/>
      <c r="L224" s="175"/>
      <c r="M224" s="175"/>
      <c r="O224" s="175"/>
      <c r="P224" s="169"/>
      <c r="Q224" s="175"/>
      <c r="R224" s="175"/>
      <c r="S224" s="175"/>
      <c r="T224" s="175"/>
      <c r="U224" s="175"/>
      <c r="V224" s="175"/>
      <c r="W224" s="175"/>
      <c r="X224" s="169"/>
      <c r="Y224" s="348"/>
      <c r="Z224" s="193"/>
      <c r="AA224" s="175"/>
      <c r="AB224" s="175"/>
      <c r="AF224" s="1185"/>
      <c r="AG224" s="175"/>
      <c r="AH224" s="1185"/>
      <c r="AI224" s="1187"/>
      <c r="AJ224" s="1184"/>
      <c r="AK224" s="1184"/>
      <c r="AL224" s="175"/>
      <c r="AM224" s="175"/>
      <c r="AN224" s="175"/>
      <c r="AO224" s="175"/>
      <c r="AU224" s="11"/>
      <c r="AV224" s="11"/>
    </row>
    <row r="225" spans="5:48" ht="14.25" customHeight="1">
      <c r="E225" s="11"/>
      <c r="F225" s="11"/>
      <c r="G225" s="11"/>
      <c r="H225" s="11"/>
      <c r="I225" s="11"/>
      <c r="J225" s="214"/>
      <c r="K225" s="175"/>
      <c r="L225" s="175"/>
      <c r="M225" s="11"/>
      <c r="O225" s="187"/>
      <c r="P225" s="180"/>
      <c r="Q225" s="180"/>
      <c r="R225" s="175"/>
      <c r="S225" s="175"/>
      <c r="T225" s="175"/>
      <c r="U225" s="175"/>
      <c r="V225" s="175"/>
      <c r="W225" s="175"/>
      <c r="X225" s="169"/>
      <c r="Y225" s="348"/>
      <c r="Z225" s="193"/>
      <c r="AA225" s="175"/>
      <c r="AB225" s="175"/>
      <c r="AF225" s="1185"/>
      <c r="AG225" s="1184"/>
      <c r="AH225" s="1192"/>
      <c r="AI225" s="1184"/>
      <c r="AJ225" s="1184"/>
      <c r="AK225" s="1184"/>
      <c r="AL225" s="175"/>
      <c r="AM225" s="175"/>
      <c r="AN225" s="175"/>
      <c r="AO225" s="175"/>
      <c r="AU225" s="11"/>
      <c r="AV225" s="11"/>
    </row>
    <row r="226" spans="5:48" ht="12.75" customHeight="1">
      <c r="E226" s="11"/>
      <c r="F226" s="1261"/>
      <c r="G226" s="11"/>
      <c r="H226" s="11"/>
      <c r="I226" s="11"/>
      <c r="J226" s="214"/>
      <c r="K226" s="175"/>
      <c r="L226" s="175"/>
      <c r="M226" s="11"/>
      <c r="O226" s="187"/>
      <c r="P226" s="169"/>
      <c r="Q226" s="168"/>
      <c r="R226" s="175"/>
      <c r="S226" s="175"/>
      <c r="T226" s="175"/>
      <c r="U226" s="175"/>
      <c r="V226" s="175"/>
      <c r="W226" s="175"/>
      <c r="X226" s="169"/>
      <c r="Y226" s="348"/>
      <c r="Z226" s="175"/>
      <c r="AA226" s="175"/>
      <c r="AB226" s="175"/>
      <c r="AF226" s="1185"/>
      <c r="AG226" s="1184"/>
      <c r="AH226" s="1184"/>
      <c r="AI226" s="1184"/>
      <c r="AJ226" s="1184"/>
      <c r="AK226" s="1184"/>
      <c r="AL226" s="175"/>
      <c r="AM226" s="175"/>
      <c r="AN226" s="175"/>
      <c r="AO226" s="175"/>
    </row>
    <row r="227" spans="5:48" ht="19.5" customHeight="1">
      <c r="E227" s="11"/>
      <c r="F227" s="11"/>
      <c r="G227" s="11"/>
      <c r="H227" s="11"/>
      <c r="I227" s="11"/>
      <c r="J227" s="214"/>
      <c r="K227" s="175"/>
      <c r="L227" s="175"/>
      <c r="M227" s="11"/>
      <c r="O227" s="187"/>
      <c r="P227" s="169"/>
      <c r="Q227" s="174"/>
      <c r="R227" s="175"/>
      <c r="S227" s="175"/>
      <c r="T227" s="175"/>
      <c r="U227" s="175"/>
      <c r="V227" s="175"/>
      <c r="W227" s="175"/>
      <c r="X227" s="169"/>
      <c r="Y227" s="348"/>
      <c r="Z227" s="175"/>
      <c r="AA227" s="175"/>
      <c r="AB227" s="175"/>
      <c r="AF227" s="1185"/>
      <c r="AG227" s="175"/>
      <c r="AH227" s="1185"/>
      <c r="AI227" s="1184"/>
      <c r="AJ227" s="1184"/>
      <c r="AK227" s="1184"/>
      <c r="AL227" s="175"/>
      <c r="AM227" s="175"/>
      <c r="AN227" s="175"/>
      <c r="AO227" s="175"/>
    </row>
    <row r="228" spans="5:48" ht="17.25" customHeight="1">
      <c r="E228" s="11"/>
      <c r="F228" s="11"/>
      <c r="G228" s="11"/>
      <c r="H228" s="11"/>
      <c r="I228" s="11"/>
      <c r="J228" s="214"/>
      <c r="K228" s="175"/>
      <c r="L228" s="175"/>
      <c r="M228" s="11"/>
      <c r="O228" s="175"/>
      <c r="P228" s="186"/>
      <c r="Q228" s="175"/>
      <c r="R228" s="175"/>
      <c r="S228" s="175"/>
      <c r="T228" s="175"/>
      <c r="U228" s="175"/>
      <c r="V228" s="175"/>
      <c r="W228" s="175"/>
      <c r="X228" s="175"/>
      <c r="Y228" s="348"/>
      <c r="Z228" s="175"/>
      <c r="AA228" s="175"/>
      <c r="AB228" s="175"/>
      <c r="AF228" s="1185"/>
      <c r="AG228" s="1184"/>
      <c r="AH228" s="1184"/>
      <c r="AI228" s="1184"/>
      <c r="AJ228" s="1184"/>
      <c r="AK228" s="1184"/>
      <c r="AL228" s="175"/>
      <c r="AM228" s="175"/>
      <c r="AN228" s="175"/>
      <c r="AO228" s="175"/>
      <c r="AU228" s="175"/>
      <c r="AV228" s="175"/>
    </row>
    <row r="229" spans="5:48" ht="18" customHeight="1">
      <c r="E229" s="11"/>
      <c r="F229" s="11"/>
      <c r="G229" s="11"/>
      <c r="H229" s="11"/>
      <c r="I229" s="11"/>
      <c r="J229" s="242"/>
      <c r="K229" s="175"/>
      <c r="L229" s="175"/>
      <c r="M229" s="11"/>
      <c r="O229" s="175"/>
      <c r="P229" s="186"/>
      <c r="Q229" s="175"/>
      <c r="R229" s="175"/>
      <c r="S229" s="175"/>
      <c r="T229" s="175"/>
      <c r="U229" s="175"/>
      <c r="V229" s="175"/>
      <c r="W229" s="175"/>
      <c r="X229" s="175"/>
      <c r="Y229" s="348"/>
      <c r="Z229" s="175"/>
      <c r="AA229" s="175"/>
      <c r="AB229" s="175"/>
      <c r="AF229" s="1185"/>
      <c r="AG229" s="175"/>
      <c r="AH229" s="1184"/>
      <c r="AI229" s="1184"/>
      <c r="AJ229" s="1184"/>
      <c r="AK229" s="1184"/>
      <c r="AL229" s="175"/>
      <c r="AM229" s="175"/>
      <c r="AN229" s="175"/>
      <c r="AO229" s="175"/>
      <c r="AU229" s="175"/>
      <c r="AV229" s="175"/>
    </row>
    <row r="230" spans="5:48" ht="13.5" customHeight="1">
      <c r="E230" s="890"/>
      <c r="F230" s="62"/>
      <c r="G230" s="11"/>
      <c r="H230" s="1263"/>
      <c r="I230" s="11"/>
      <c r="J230" s="175"/>
      <c r="K230" s="175"/>
      <c r="L230" s="175"/>
      <c r="M230" s="175"/>
      <c r="O230" s="175"/>
      <c r="P230" s="186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F230" s="1185"/>
      <c r="AG230" s="1185"/>
      <c r="AH230" s="1184"/>
      <c r="AI230" s="1184"/>
      <c r="AJ230" s="1184"/>
      <c r="AK230" s="1184"/>
      <c r="AL230" s="175"/>
      <c r="AM230" s="175"/>
      <c r="AN230" s="175"/>
      <c r="AO230" s="175"/>
      <c r="AU230" s="175"/>
      <c r="AV230" s="175"/>
    </row>
    <row r="231" spans="5:48" ht="13.5" customHeight="1">
      <c r="E231" s="891"/>
      <c r="F231" s="106"/>
      <c r="G231" s="234"/>
      <c r="H231" s="891"/>
      <c r="I231" s="106"/>
      <c r="J231" s="175"/>
      <c r="K231" s="399"/>
      <c r="L231" s="173"/>
      <c r="M231" s="420"/>
      <c r="O231" s="175"/>
      <c r="P231" s="326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F231" s="1185"/>
      <c r="AG231" s="175"/>
      <c r="AH231" s="1184"/>
      <c r="AI231" s="1184"/>
      <c r="AJ231" s="1190"/>
      <c r="AK231" s="1184"/>
      <c r="AL231" s="175"/>
      <c r="AM231" s="175"/>
      <c r="AN231" s="175"/>
      <c r="AO231" s="175"/>
      <c r="AU231" s="175"/>
      <c r="AV231" s="175"/>
    </row>
    <row r="232" spans="5:48" ht="12" customHeight="1">
      <c r="E232" s="7"/>
      <c r="F232" s="828"/>
      <c r="G232" s="892"/>
      <c r="H232" s="62"/>
      <c r="I232" s="1310"/>
      <c r="J232" s="175"/>
      <c r="K232" s="173"/>
      <c r="L232" s="174"/>
      <c r="M232" s="214"/>
      <c r="O232" s="175"/>
      <c r="P232" s="186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F232" s="1184"/>
      <c r="AG232" s="1184"/>
      <c r="AH232" s="1184"/>
      <c r="AI232" s="1184"/>
      <c r="AJ232" s="1184"/>
      <c r="AK232" s="1184"/>
      <c r="AL232" s="175"/>
      <c r="AM232" s="175"/>
      <c r="AN232" s="175"/>
      <c r="AO232" s="175"/>
      <c r="AU232" s="175"/>
      <c r="AV232" s="175"/>
    </row>
    <row r="233" spans="5:48" ht="15" customHeight="1">
      <c r="E233" s="7"/>
      <c r="F233" s="828"/>
      <c r="G233" s="892"/>
      <c r="H233" s="7"/>
      <c r="I233" s="59"/>
      <c r="J233" s="175"/>
      <c r="K233" s="240"/>
      <c r="L233" s="175"/>
      <c r="M233" s="244"/>
      <c r="O233" s="187"/>
      <c r="P233" s="169"/>
      <c r="Q233" s="168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F233" s="1184"/>
      <c r="AG233" s="1184"/>
      <c r="AH233" s="1184"/>
      <c r="AI233" s="1184"/>
      <c r="AJ233" s="1190"/>
      <c r="AK233" s="1184"/>
      <c r="AL233" s="175"/>
      <c r="AM233" s="175"/>
      <c r="AN233" s="175"/>
      <c r="AO233" s="175"/>
      <c r="AU233" s="175"/>
      <c r="AV233" s="175"/>
    </row>
    <row r="234" spans="5:48">
      <c r="E234" s="7"/>
      <c r="F234" s="828"/>
      <c r="G234" s="892"/>
      <c r="H234" s="7"/>
      <c r="I234" s="59"/>
      <c r="J234" s="175"/>
      <c r="K234" s="273"/>
      <c r="L234" s="389"/>
      <c r="M234" s="244"/>
      <c r="O234" s="175"/>
      <c r="P234" s="169"/>
      <c r="Q234" s="186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F234" s="753"/>
      <c r="AG234" s="175"/>
      <c r="AH234" s="173"/>
      <c r="AI234" s="382"/>
      <c r="AJ234" s="175"/>
      <c r="AK234" s="175"/>
      <c r="AL234" s="175"/>
      <c r="AM234" s="175"/>
      <c r="AN234" s="175"/>
      <c r="AO234" s="175"/>
      <c r="AU234" s="175"/>
      <c r="AV234" s="175"/>
    </row>
    <row r="235" spans="5:48">
      <c r="E235" s="7"/>
      <c r="F235" s="828"/>
      <c r="G235" s="892"/>
      <c r="H235" s="112"/>
      <c r="I235" s="893"/>
      <c r="J235" s="175"/>
      <c r="K235" s="169"/>
      <c r="L235" s="168"/>
      <c r="M235" s="244"/>
      <c r="O235" s="187"/>
      <c r="P235" s="169"/>
      <c r="Q235" s="347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F235" s="1213"/>
      <c r="AG235" s="175"/>
      <c r="AH235" s="175"/>
      <c r="AI235" s="175"/>
      <c r="AJ235" s="175"/>
      <c r="AK235" s="175"/>
      <c r="AL235" s="175"/>
      <c r="AM235" s="175"/>
      <c r="AN235" s="175"/>
      <c r="AO235" s="175"/>
      <c r="AU235" s="175"/>
      <c r="AV235" s="175"/>
    </row>
    <row r="236" spans="5:48">
      <c r="E236" s="7"/>
      <c r="F236" s="15"/>
      <c r="G236" s="243"/>
      <c r="H236" s="62"/>
      <c r="I236" s="15"/>
      <c r="J236" s="175"/>
      <c r="K236" s="173"/>
      <c r="L236" s="168"/>
      <c r="M236" s="11"/>
      <c r="O236" s="175"/>
      <c r="P236" s="186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F236" s="1213"/>
      <c r="AG236" s="175"/>
      <c r="AH236" s="175"/>
      <c r="AI236" s="175"/>
      <c r="AJ236" s="175"/>
      <c r="AK236" s="175"/>
      <c r="AL236" s="175"/>
      <c r="AM236" s="175"/>
      <c r="AN236" s="175"/>
      <c r="AO236" s="175"/>
      <c r="AU236" s="175"/>
      <c r="AV236" s="175"/>
    </row>
    <row r="237" spans="5:48">
      <c r="E237" s="112"/>
      <c r="F237" s="893"/>
      <c r="G237" s="894"/>
      <c r="H237" s="62"/>
      <c r="I237" s="59"/>
      <c r="J237" s="175"/>
      <c r="K237" s="169"/>
      <c r="L237" s="168"/>
      <c r="M237" s="11"/>
      <c r="O237" s="175"/>
      <c r="P237" s="186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F237" s="1213"/>
      <c r="AG237" s="175"/>
      <c r="AH237" s="175"/>
      <c r="AI237" s="175"/>
      <c r="AJ237" s="175"/>
      <c r="AK237" s="175"/>
      <c r="AL237" s="175"/>
      <c r="AM237" s="175"/>
      <c r="AN237" s="175"/>
      <c r="AO237" s="175"/>
      <c r="AU237" s="175"/>
      <c r="AV237" s="175"/>
    </row>
    <row r="238" spans="5:48">
      <c r="E238" s="112"/>
      <c r="F238" s="158"/>
      <c r="G238" s="895"/>
      <c r="H238" s="11"/>
      <c r="I238" s="11"/>
      <c r="J238" s="175"/>
      <c r="K238" s="175"/>
      <c r="L238" s="175"/>
      <c r="M238" s="11"/>
      <c r="O238" s="175"/>
      <c r="P238" s="186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F238" s="1213"/>
      <c r="AG238" s="175"/>
      <c r="AH238" s="175"/>
      <c r="AI238" s="175"/>
      <c r="AJ238" s="175"/>
      <c r="AK238" s="175"/>
      <c r="AL238" s="175"/>
      <c r="AM238" s="175"/>
      <c r="AN238" s="175"/>
      <c r="AO238" s="175"/>
      <c r="AU238" s="175"/>
      <c r="AV238" s="175"/>
    </row>
    <row r="239" spans="5:48">
      <c r="E239" s="7"/>
      <c r="F239" s="15"/>
      <c r="G239" s="243"/>
      <c r="H239" s="11"/>
      <c r="I239" s="11"/>
      <c r="J239" s="175"/>
      <c r="K239" s="175"/>
      <c r="L239" s="175"/>
      <c r="M239" s="11"/>
      <c r="O239" s="175"/>
      <c r="P239" s="186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F239" s="1213"/>
      <c r="AG239" s="175"/>
      <c r="AH239" s="175"/>
      <c r="AI239" s="175"/>
      <c r="AJ239" s="175"/>
      <c r="AK239" s="175"/>
      <c r="AL239" s="175"/>
      <c r="AM239" s="175"/>
      <c r="AN239" s="175"/>
      <c r="AO239" s="175"/>
      <c r="AU239" s="175"/>
      <c r="AV239" s="175"/>
    </row>
    <row r="240" spans="5:48">
      <c r="E240" s="11"/>
      <c r="F240" s="11"/>
      <c r="G240" s="11"/>
      <c r="H240" s="11"/>
      <c r="I240" s="11"/>
      <c r="J240" s="175"/>
      <c r="K240" s="175"/>
      <c r="L240" s="175"/>
      <c r="M240" s="11"/>
      <c r="O240" s="175"/>
      <c r="P240" s="186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F240" s="1213"/>
      <c r="AG240" s="175"/>
      <c r="AH240" s="175"/>
      <c r="AI240" s="175"/>
      <c r="AJ240" s="175"/>
      <c r="AK240" s="175"/>
      <c r="AL240" s="175"/>
      <c r="AM240" s="175"/>
      <c r="AN240" s="175"/>
      <c r="AO240" s="175"/>
      <c r="AU240" s="175"/>
      <c r="AV240" s="175"/>
    </row>
    <row r="241" spans="5:48">
      <c r="E241" s="112"/>
      <c r="F241" s="158"/>
      <c r="G241" s="895"/>
      <c r="H241" s="11"/>
      <c r="I241" s="11"/>
      <c r="J241" s="175"/>
      <c r="K241" s="341"/>
      <c r="L241" s="173"/>
      <c r="M241" s="11"/>
      <c r="O241" s="175"/>
      <c r="P241" s="186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1"/>
      <c r="AD241" s="333"/>
      <c r="AE241" s="11"/>
      <c r="AF241" s="1213"/>
      <c r="AG241" s="175"/>
      <c r="AH241" s="175"/>
      <c r="AI241" s="175"/>
      <c r="AJ241" s="175"/>
      <c r="AK241" s="175"/>
      <c r="AL241" s="175"/>
      <c r="AM241" s="175"/>
      <c r="AN241" s="175"/>
      <c r="AO241" s="175"/>
      <c r="AU241" s="175"/>
      <c r="AV241" s="175"/>
    </row>
    <row r="242" spans="5:48">
      <c r="E242" s="175"/>
      <c r="F242" s="404"/>
      <c r="G242" s="392"/>
      <c r="H242" s="175"/>
      <c r="I242" s="175"/>
      <c r="J242" s="175"/>
      <c r="K242" s="273"/>
      <c r="L242" s="389"/>
      <c r="M242" s="11"/>
      <c r="O242" s="175"/>
      <c r="P242" s="186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1"/>
      <c r="AD242" s="11"/>
      <c r="AE242" s="11"/>
      <c r="AF242" s="1213"/>
      <c r="AG242" s="175"/>
      <c r="AH242" s="175"/>
      <c r="AI242" s="175"/>
      <c r="AJ242" s="175"/>
      <c r="AK242" s="175"/>
      <c r="AL242" s="175"/>
      <c r="AM242" s="175"/>
      <c r="AN242" s="175"/>
      <c r="AO242" s="175"/>
      <c r="AU242" s="175"/>
      <c r="AV242" s="175"/>
    </row>
    <row r="243" spans="5:48">
      <c r="E243" s="273"/>
      <c r="F243" s="389"/>
      <c r="G243" s="390"/>
      <c r="H243" s="273"/>
      <c r="I243" s="389"/>
      <c r="J243" s="175"/>
      <c r="K243" s="173"/>
      <c r="L243" s="405"/>
      <c r="M243" s="234"/>
      <c r="O243" s="175"/>
      <c r="P243" s="186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1"/>
      <c r="AD243" s="11"/>
      <c r="AE243" s="11"/>
      <c r="AF243" s="1213"/>
      <c r="AG243" s="175"/>
      <c r="AH243" s="175"/>
      <c r="AI243" s="175"/>
      <c r="AJ243" s="175"/>
      <c r="AK243" s="175"/>
      <c r="AL243" s="175"/>
      <c r="AM243" s="175"/>
      <c r="AN243" s="175"/>
      <c r="AO243" s="175"/>
      <c r="AU243" s="175"/>
      <c r="AV243" s="175"/>
    </row>
    <row r="244" spans="5:48">
      <c r="E244" s="418"/>
      <c r="F244" s="174"/>
      <c r="G244" s="214"/>
      <c r="H244" s="173"/>
      <c r="I244" s="174"/>
      <c r="J244" s="175"/>
      <c r="K244" s="173"/>
      <c r="L244" s="628"/>
      <c r="M244" s="244"/>
      <c r="O244" s="175"/>
      <c r="P244" s="186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1"/>
      <c r="AD244" s="11"/>
      <c r="AE244" s="11"/>
      <c r="AF244" s="1213"/>
      <c r="AG244" s="175"/>
      <c r="AH244" s="175"/>
      <c r="AI244" s="175"/>
      <c r="AJ244" s="175"/>
      <c r="AK244" s="175"/>
      <c r="AL244" s="175"/>
      <c r="AM244" s="175"/>
      <c r="AN244" s="175"/>
      <c r="AO244" s="175"/>
      <c r="AU244" s="175"/>
      <c r="AV244" s="175"/>
    </row>
    <row r="245" spans="5:48">
      <c r="E245" s="169"/>
      <c r="F245" s="168"/>
      <c r="G245" s="244"/>
      <c r="H245" s="173"/>
      <c r="I245" s="174"/>
      <c r="J245" s="175"/>
      <c r="K245" s="173"/>
      <c r="L245" s="168"/>
      <c r="M245" s="244"/>
      <c r="O245" s="265"/>
      <c r="P245" s="265"/>
      <c r="Q245" s="221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221"/>
      <c r="AC245" s="8"/>
      <c r="AD245" s="8"/>
      <c r="AE245" s="8"/>
      <c r="AF245" s="1213"/>
      <c r="AG245" s="175"/>
      <c r="AH245" s="175"/>
      <c r="AI245" s="175"/>
      <c r="AJ245" s="175"/>
      <c r="AK245" s="175"/>
      <c r="AL245" s="175"/>
      <c r="AM245" s="175"/>
      <c r="AN245" s="175"/>
      <c r="AO245" s="175"/>
      <c r="AU245" s="175"/>
      <c r="AV245" s="175"/>
    </row>
    <row r="246" spans="5:48">
      <c r="E246" s="173"/>
      <c r="F246" s="174"/>
      <c r="G246" s="214"/>
      <c r="H246" s="169"/>
      <c r="I246" s="168"/>
      <c r="J246" s="175"/>
      <c r="K246" s="169"/>
      <c r="L246" s="168"/>
      <c r="M246" s="244"/>
      <c r="O246" s="175"/>
      <c r="P246" s="398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1"/>
      <c r="AD246" s="11"/>
      <c r="AE246" s="11"/>
      <c r="AF246" s="1213"/>
      <c r="AG246" s="175"/>
      <c r="AH246" s="175"/>
      <c r="AI246" s="175"/>
      <c r="AJ246" s="175"/>
      <c r="AK246" s="175"/>
      <c r="AL246" s="175"/>
      <c r="AM246" s="175"/>
      <c r="AU246" s="175"/>
      <c r="AV246" s="175"/>
    </row>
    <row r="247" spans="5:48">
      <c r="E247" s="173"/>
      <c r="F247" s="200"/>
      <c r="G247" s="244"/>
      <c r="H247" s="173"/>
      <c r="I247" s="174"/>
      <c r="J247" s="175"/>
      <c r="K247" s="240"/>
      <c r="L247" s="175"/>
      <c r="M247" s="244"/>
      <c r="O247" s="175"/>
      <c r="P247" s="186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1"/>
      <c r="AD247" s="11"/>
      <c r="AE247" s="11"/>
      <c r="AF247" s="1213"/>
      <c r="AG247" s="175"/>
      <c r="AH247" s="175"/>
      <c r="AI247" s="175"/>
      <c r="AJ247" s="175"/>
      <c r="AK247" s="175"/>
      <c r="AL247" s="175"/>
      <c r="AM247" s="175"/>
      <c r="AU247" s="175"/>
      <c r="AV247" s="175"/>
    </row>
    <row r="248" spans="5:48">
      <c r="E248" s="173"/>
      <c r="F248" s="174"/>
      <c r="G248" s="244"/>
      <c r="H248" s="173"/>
      <c r="I248" s="174"/>
      <c r="J248" s="175"/>
      <c r="K248" s="273"/>
      <c r="L248" s="389"/>
      <c r="M248" s="244"/>
      <c r="O248" s="175"/>
      <c r="P248" s="186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1"/>
      <c r="AD248" s="11"/>
      <c r="AE248" s="11"/>
      <c r="AF248" s="1213"/>
      <c r="AG248" s="175"/>
      <c r="AH248" s="175"/>
      <c r="AI248" s="175"/>
      <c r="AJ248" s="175"/>
      <c r="AK248" s="175"/>
      <c r="AL248" s="175"/>
      <c r="AM248" s="175"/>
      <c r="AU248" s="175"/>
      <c r="AV248" s="175"/>
    </row>
    <row r="249" spans="5:48" ht="15.75">
      <c r="E249" s="11"/>
      <c r="F249" s="11"/>
      <c r="G249" s="11"/>
      <c r="H249" s="11"/>
      <c r="I249" s="11"/>
      <c r="J249" s="175"/>
      <c r="K249" s="175"/>
      <c r="L249" s="175"/>
      <c r="M249" s="11"/>
      <c r="O249" s="266"/>
      <c r="P249" s="186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1"/>
      <c r="AD249" s="11"/>
      <c r="AE249" s="11"/>
      <c r="AF249" s="1213"/>
      <c r="AG249" s="175"/>
      <c r="AH249" s="175"/>
      <c r="AI249" s="175"/>
      <c r="AJ249" s="175"/>
      <c r="AK249" s="175"/>
      <c r="AL249" s="175"/>
      <c r="AM249" s="175"/>
      <c r="AU249" s="175"/>
      <c r="AV249" s="175"/>
    </row>
    <row r="250" spans="5:48">
      <c r="E250" s="11"/>
      <c r="F250" s="11"/>
      <c r="G250" s="11"/>
      <c r="H250" s="11"/>
      <c r="I250" s="11"/>
      <c r="J250" s="175"/>
      <c r="K250" s="175"/>
      <c r="L250" s="175"/>
      <c r="M250" s="11"/>
      <c r="O250" s="265"/>
      <c r="P250" s="186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1"/>
      <c r="AD250" s="11"/>
      <c r="AE250" s="11"/>
      <c r="AF250" s="1213"/>
      <c r="AG250" s="175"/>
      <c r="AH250" s="175"/>
      <c r="AI250" s="175"/>
      <c r="AJ250" s="175"/>
      <c r="AK250" s="175"/>
      <c r="AL250" s="175"/>
      <c r="AM250" s="175"/>
      <c r="AU250" s="175"/>
      <c r="AV250" s="175"/>
    </row>
    <row r="251" spans="5:48">
      <c r="E251" s="11"/>
      <c r="F251" s="11"/>
      <c r="G251" s="11"/>
      <c r="H251" s="11"/>
      <c r="I251" s="11"/>
      <c r="J251" s="175"/>
      <c r="K251" s="175"/>
      <c r="L251" s="175"/>
      <c r="M251" s="11"/>
      <c r="O251" s="187"/>
      <c r="P251" s="169"/>
      <c r="Q251" s="168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410"/>
      <c r="AC251" s="411"/>
      <c r="AD251" s="205"/>
      <c r="AE251" s="175"/>
      <c r="AF251" s="1213"/>
      <c r="AG251" s="175"/>
      <c r="AH251" s="175"/>
      <c r="AI251" s="175"/>
      <c r="AJ251" s="175"/>
      <c r="AK251" s="175"/>
      <c r="AL251" s="175"/>
      <c r="AM251" s="175"/>
      <c r="AU251" s="175"/>
      <c r="AV251" s="175"/>
    </row>
    <row r="252" spans="5:48">
      <c r="E252" s="890"/>
      <c r="F252" s="11"/>
      <c r="G252" s="11"/>
      <c r="H252" s="11"/>
      <c r="I252" s="11"/>
      <c r="J252" s="193"/>
      <c r="K252" s="175"/>
      <c r="L252" s="175"/>
      <c r="M252" s="11"/>
      <c r="O252" s="187"/>
      <c r="P252" s="205"/>
      <c r="Q252" s="168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80"/>
      <c r="AC252" s="176"/>
      <c r="AD252" s="205"/>
      <c r="AE252" s="175"/>
      <c r="AF252" s="1213"/>
      <c r="AG252" s="175"/>
      <c r="AH252" s="175"/>
      <c r="AI252" s="175"/>
      <c r="AJ252" s="175"/>
      <c r="AK252" s="175"/>
      <c r="AL252" s="175"/>
      <c r="AM252" s="175"/>
      <c r="AU252" s="175"/>
      <c r="AV252" s="175"/>
    </row>
    <row r="253" spans="5:48" ht="15.75">
      <c r="E253" s="891"/>
      <c r="F253" s="106"/>
      <c r="G253" s="234"/>
      <c r="H253" s="11"/>
      <c r="I253" s="11"/>
      <c r="J253" s="175"/>
      <c r="K253" s="175"/>
      <c r="L253" s="175"/>
      <c r="M253" s="11"/>
      <c r="O253" s="194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410"/>
      <c r="AC253" s="176"/>
      <c r="AD253" s="169"/>
      <c r="AE253" s="175"/>
      <c r="AF253" s="1213"/>
      <c r="AG253" s="175"/>
      <c r="AH253" s="175"/>
      <c r="AI253" s="175"/>
      <c r="AJ253" s="175"/>
      <c r="AK253" s="175"/>
      <c r="AL253" s="175"/>
      <c r="AM253" s="175"/>
      <c r="AU253" s="175"/>
      <c r="AV253" s="175"/>
    </row>
    <row r="254" spans="5:48">
      <c r="E254" s="7"/>
      <c r="F254" s="828"/>
      <c r="G254" s="892"/>
      <c r="H254" s="169"/>
      <c r="I254" s="168"/>
      <c r="J254" s="175"/>
      <c r="K254" s="175"/>
      <c r="L254" s="175"/>
      <c r="M254" s="11"/>
      <c r="O254" s="175"/>
      <c r="P254" s="326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410"/>
      <c r="AC254" s="412"/>
      <c r="AD254" s="205"/>
      <c r="AE254" s="175"/>
      <c r="AF254" s="1215"/>
      <c r="AG254" s="175"/>
      <c r="AH254" s="175"/>
      <c r="AI254" s="187"/>
      <c r="AJ254" s="175"/>
      <c r="AK254" s="175"/>
      <c r="AL254" s="175"/>
      <c r="AM254" s="175"/>
      <c r="AU254" s="175"/>
      <c r="AV254" s="175"/>
    </row>
    <row r="255" spans="5:48">
      <c r="E255" s="7"/>
      <c r="F255" s="828"/>
      <c r="G255" s="892"/>
      <c r="H255" s="169"/>
      <c r="I255" s="168"/>
      <c r="J255" s="175"/>
      <c r="K255" s="175"/>
      <c r="L255" s="175"/>
      <c r="M255" s="11"/>
      <c r="O255" s="202"/>
      <c r="P255" s="169"/>
      <c r="Q255" s="183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410"/>
      <c r="AC255" s="411"/>
      <c r="AD255" s="205"/>
      <c r="AE255" s="175"/>
      <c r="AF255" s="175"/>
      <c r="AG255" s="175"/>
      <c r="AH255" s="175"/>
      <c r="AI255" s="175"/>
      <c r="AJ255" s="175"/>
      <c r="AK255" s="175"/>
      <c r="AL255" s="175"/>
      <c r="AM255" s="175"/>
      <c r="AU255" s="175"/>
      <c r="AV255" s="175"/>
    </row>
    <row r="256" spans="5:48">
      <c r="E256" s="7"/>
      <c r="F256" s="828"/>
      <c r="G256" s="892"/>
      <c r="H256" s="11"/>
      <c r="I256" s="11"/>
      <c r="J256" s="175"/>
      <c r="K256" s="175"/>
      <c r="L256" s="175"/>
      <c r="M256" s="11"/>
      <c r="O256" s="200"/>
      <c r="P256" s="169"/>
      <c r="Q256" s="168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410"/>
      <c r="AC256" s="411"/>
      <c r="AD256" s="403"/>
      <c r="AE256" s="175"/>
      <c r="AJ256" s="175"/>
      <c r="AK256" s="175"/>
      <c r="AL256" s="175"/>
      <c r="AM256" s="175"/>
      <c r="AU256" s="175"/>
      <c r="AV256" s="175"/>
    </row>
    <row r="257" spans="5:48">
      <c r="E257" s="7"/>
      <c r="F257" s="828"/>
      <c r="G257" s="892"/>
      <c r="H257" s="11"/>
      <c r="I257" s="11"/>
      <c r="J257" s="399"/>
      <c r="K257" s="175"/>
      <c r="L257" s="175"/>
      <c r="M257" s="11"/>
      <c r="O257" s="189"/>
      <c r="P257" s="169"/>
      <c r="Q257" s="168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410"/>
      <c r="AC257" s="176"/>
      <c r="AD257" s="205"/>
      <c r="AE257" s="175"/>
      <c r="AJ257" s="175"/>
      <c r="AK257" s="175"/>
      <c r="AL257" s="175"/>
      <c r="AM257" s="175"/>
      <c r="AU257" s="175"/>
      <c r="AV257" s="175"/>
    </row>
    <row r="258" spans="5:48">
      <c r="E258" s="7"/>
      <c r="F258" s="15"/>
      <c r="G258" s="243"/>
      <c r="H258" s="11"/>
      <c r="I258" s="11"/>
      <c r="J258" s="175"/>
      <c r="K258" s="175"/>
      <c r="L258" s="175"/>
      <c r="M258" s="11"/>
      <c r="O258" s="188"/>
      <c r="P258" s="169"/>
      <c r="Q258" s="168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410"/>
      <c r="AC258" s="169"/>
      <c r="AD258" s="400"/>
      <c r="AE258" s="175"/>
      <c r="AJ258" s="175"/>
      <c r="AK258" s="175"/>
      <c r="AL258" s="175"/>
      <c r="AM258" s="175"/>
      <c r="AU258" s="175"/>
      <c r="AV258" s="175"/>
    </row>
    <row r="259" spans="5:48">
      <c r="E259" s="112"/>
      <c r="F259" s="893"/>
      <c r="G259" s="894"/>
      <c r="H259" s="11"/>
      <c r="I259" s="11"/>
      <c r="J259" s="175"/>
      <c r="K259" s="175"/>
      <c r="L259" s="175"/>
      <c r="M259" s="11"/>
      <c r="O259" s="188"/>
      <c r="P259" s="169"/>
      <c r="Q259" s="168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410"/>
      <c r="AC259" s="414"/>
      <c r="AD259" s="205"/>
      <c r="AE259" s="413"/>
      <c r="AJ259" s="175"/>
      <c r="AK259" s="175"/>
      <c r="AL259" s="175"/>
      <c r="AM259" s="175"/>
      <c r="AU259" s="175"/>
      <c r="AV259" s="175"/>
    </row>
    <row r="260" spans="5:48">
      <c r="E260" s="112"/>
      <c r="F260" s="158"/>
      <c r="G260" s="895"/>
      <c r="H260" s="11"/>
      <c r="I260" s="11"/>
      <c r="J260" s="175"/>
      <c r="K260" s="175"/>
      <c r="L260" s="175"/>
      <c r="M260" s="11"/>
      <c r="O260" s="175"/>
      <c r="P260" s="186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410"/>
      <c r="AC260" s="169"/>
      <c r="AD260" s="205"/>
      <c r="AE260" s="175"/>
      <c r="AJ260" s="175"/>
      <c r="AK260" s="175"/>
      <c r="AL260" s="175"/>
      <c r="AM260" s="175"/>
      <c r="AU260" s="175"/>
      <c r="AV260" s="175"/>
    </row>
    <row r="261" spans="5:48">
      <c r="E261" s="7"/>
      <c r="F261" s="15"/>
      <c r="G261" s="243"/>
      <c r="H261" s="11"/>
      <c r="I261" s="11"/>
      <c r="J261" s="175"/>
      <c r="K261" s="175"/>
      <c r="L261" s="175"/>
      <c r="M261" s="11"/>
      <c r="O261" s="175"/>
      <c r="P261" s="186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410"/>
      <c r="AC261" s="169"/>
      <c r="AD261" s="205"/>
      <c r="AE261" s="175"/>
      <c r="AJ261" s="175"/>
      <c r="AK261" s="175"/>
      <c r="AL261" s="175"/>
      <c r="AM261" s="175"/>
      <c r="AU261" s="175"/>
      <c r="AV261" s="175"/>
    </row>
    <row r="262" spans="5:48">
      <c r="E262" s="11"/>
      <c r="F262" s="11"/>
      <c r="G262" s="11"/>
      <c r="H262" s="11"/>
      <c r="I262" s="11"/>
      <c r="J262" s="175"/>
      <c r="K262" s="422"/>
      <c r="L262" s="175"/>
      <c r="M262" s="11"/>
      <c r="O262" s="175"/>
      <c r="P262" s="328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415"/>
      <c r="AC262" s="173"/>
      <c r="AD262" s="205"/>
      <c r="AE262" s="416"/>
      <c r="AJ262" s="175"/>
      <c r="AK262" s="175"/>
      <c r="AL262" s="175"/>
      <c r="AM262" s="175"/>
      <c r="AU262" s="175"/>
      <c r="AV262" s="175"/>
    </row>
    <row r="263" spans="5:48">
      <c r="E263" s="11"/>
      <c r="F263" s="11"/>
      <c r="G263" s="11"/>
      <c r="H263" s="11"/>
      <c r="I263" s="11"/>
      <c r="J263" s="175"/>
      <c r="K263" s="422"/>
      <c r="L263" s="175"/>
      <c r="M263" s="11"/>
      <c r="O263" s="187"/>
      <c r="P263" s="169"/>
      <c r="Q263" s="161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205"/>
      <c r="AC263" s="169"/>
      <c r="AD263" s="175"/>
      <c r="AE263" s="175"/>
      <c r="AJ263" s="175"/>
      <c r="AK263" s="175"/>
      <c r="AL263" s="175"/>
      <c r="AM263" s="175"/>
      <c r="AU263" s="175"/>
      <c r="AV263" s="175"/>
    </row>
    <row r="264" spans="5:48">
      <c r="E264" s="11"/>
      <c r="F264" s="11"/>
      <c r="G264" s="11"/>
      <c r="H264" s="11"/>
      <c r="I264" s="11"/>
      <c r="J264" s="175"/>
      <c r="K264" s="273"/>
      <c r="L264" s="389"/>
      <c r="M264" s="11"/>
      <c r="O264" s="175"/>
      <c r="P264" s="186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205"/>
      <c r="AC264" s="413"/>
      <c r="AD264" s="175"/>
      <c r="AE264" s="175"/>
      <c r="AJ264" s="175"/>
      <c r="AK264" s="175"/>
      <c r="AL264" s="175"/>
      <c r="AM264" s="175"/>
      <c r="AU264" s="175"/>
      <c r="AV264" s="175"/>
    </row>
    <row r="265" spans="5:48">
      <c r="E265" s="11"/>
      <c r="F265" s="11"/>
      <c r="G265" s="11"/>
      <c r="H265" s="11"/>
      <c r="I265" s="11"/>
      <c r="J265" s="175"/>
      <c r="K265" s="169"/>
      <c r="L265" s="174"/>
      <c r="M265" s="11"/>
      <c r="O265" s="175"/>
      <c r="P265" s="186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J265" s="175"/>
      <c r="AK265" s="175"/>
      <c r="AL265" s="175"/>
      <c r="AM265" s="175"/>
      <c r="AU265" s="175"/>
      <c r="AV265" s="175"/>
    </row>
    <row r="266" spans="5:48">
      <c r="E266" s="11"/>
      <c r="F266" s="11"/>
      <c r="G266" s="11"/>
      <c r="H266" s="11"/>
      <c r="I266" s="11"/>
      <c r="J266" s="175"/>
      <c r="K266" s="169"/>
      <c r="L266" s="168"/>
      <c r="M266" s="11"/>
      <c r="O266" s="175"/>
      <c r="P266" s="186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J266" s="175"/>
      <c r="AK266" s="175"/>
      <c r="AL266" s="175"/>
      <c r="AM266" s="175"/>
      <c r="AU266" s="175"/>
      <c r="AV266" s="175"/>
    </row>
    <row r="267" spans="5:48">
      <c r="E267" s="11"/>
      <c r="F267" s="11"/>
      <c r="G267" s="11"/>
      <c r="H267" s="11"/>
      <c r="I267" s="11"/>
      <c r="J267" s="175"/>
      <c r="K267" s="169"/>
      <c r="L267" s="168"/>
      <c r="M267" s="11"/>
      <c r="O267" s="175"/>
      <c r="P267" s="186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341"/>
      <c r="AC267" s="175"/>
      <c r="AD267" s="175"/>
      <c r="AE267" s="175"/>
      <c r="AJ267" s="175"/>
      <c r="AK267" s="175"/>
      <c r="AL267" s="175"/>
      <c r="AM267" s="175"/>
      <c r="AU267" s="175"/>
      <c r="AV267" s="175"/>
    </row>
    <row r="268" spans="5:48">
      <c r="E268" s="11"/>
      <c r="F268" s="11"/>
      <c r="G268" s="11"/>
      <c r="H268" s="11"/>
      <c r="I268" s="11"/>
      <c r="J268" s="175"/>
      <c r="K268" s="169"/>
      <c r="L268" s="168"/>
      <c r="M268" s="11"/>
      <c r="O268" s="175"/>
      <c r="P268" s="186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273"/>
      <c r="AC268" s="389"/>
      <c r="AD268" s="390"/>
      <c r="AE268" s="175"/>
      <c r="AJ268" s="175"/>
      <c r="AK268" s="175"/>
      <c r="AL268" s="175"/>
      <c r="AM268" s="175"/>
      <c r="AU268" s="175"/>
      <c r="AV268" s="175"/>
    </row>
    <row r="269" spans="5:48">
      <c r="E269" s="11"/>
      <c r="F269" s="11"/>
      <c r="G269" s="11"/>
      <c r="H269" s="11"/>
      <c r="I269" s="11"/>
      <c r="J269" s="175"/>
      <c r="K269" s="169"/>
      <c r="L269" s="168"/>
      <c r="M269" s="11"/>
      <c r="O269" s="175"/>
      <c r="P269" s="186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3"/>
      <c r="AC269" s="174"/>
      <c r="AD269" s="175"/>
      <c r="AE269" s="175"/>
      <c r="AJ269" s="175"/>
      <c r="AK269" s="175"/>
      <c r="AL269" s="175"/>
      <c r="AM269" s="175"/>
      <c r="AU269" s="175"/>
      <c r="AV269" s="175"/>
    </row>
    <row r="270" spans="5:48">
      <c r="E270" s="11"/>
      <c r="F270" s="11"/>
      <c r="G270" s="11"/>
      <c r="H270" s="11"/>
      <c r="I270" s="11"/>
      <c r="J270" s="175"/>
      <c r="K270" s="169"/>
      <c r="L270" s="183"/>
      <c r="M270" s="11"/>
      <c r="O270" s="175"/>
      <c r="P270" s="186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J270" s="175"/>
      <c r="AK270" s="175"/>
      <c r="AL270" s="175"/>
      <c r="AM270" s="175"/>
      <c r="AU270" s="175"/>
      <c r="AV270" s="175"/>
    </row>
    <row r="271" spans="5:48" ht="12" customHeight="1">
      <c r="E271" s="11"/>
      <c r="F271" s="11"/>
      <c r="G271" s="11"/>
      <c r="H271" s="11"/>
      <c r="I271" s="11"/>
      <c r="J271" s="175"/>
      <c r="K271" s="176"/>
      <c r="L271" s="179"/>
      <c r="M271" s="11"/>
      <c r="O271" s="175"/>
      <c r="P271" s="186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407"/>
      <c r="AC271" s="175"/>
      <c r="AD271" s="175"/>
      <c r="AE271" s="175"/>
      <c r="AJ271" s="175"/>
      <c r="AK271" s="175"/>
      <c r="AL271" s="175"/>
      <c r="AM271" s="175"/>
      <c r="AU271" s="175"/>
      <c r="AV271" s="175"/>
    </row>
    <row r="272" spans="5:48" ht="11.25" customHeight="1">
      <c r="E272" s="11"/>
      <c r="F272" s="11"/>
      <c r="G272" s="11"/>
      <c r="H272" s="11"/>
      <c r="I272" s="11"/>
      <c r="J272" s="175"/>
      <c r="K272" s="176"/>
      <c r="L272" s="177"/>
      <c r="M272" s="11"/>
      <c r="O272" s="175"/>
      <c r="P272" s="186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392"/>
      <c r="AC272" s="392"/>
      <c r="AD272" s="175"/>
      <c r="AE272" s="408"/>
      <c r="AJ272" s="175"/>
      <c r="AK272" s="175"/>
      <c r="AL272" s="175"/>
      <c r="AM272" s="175"/>
      <c r="AU272" s="175"/>
      <c r="AV272" s="175"/>
    </row>
    <row r="273" spans="5:48" ht="12" customHeight="1">
      <c r="E273" s="11"/>
      <c r="F273" s="11"/>
      <c r="G273" s="11"/>
      <c r="H273" s="11"/>
      <c r="I273" s="11"/>
      <c r="J273" s="175"/>
      <c r="K273" s="169"/>
      <c r="L273" s="403"/>
      <c r="M273" s="11"/>
      <c r="O273" s="195"/>
      <c r="P273" s="169"/>
      <c r="Q273" s="168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80"/>
      <c r="AC273" s="175"/>
      <c r="AD273" s="205"/>
      <c r="AE273" s="175"/>
      <c r="AJ273" s="175"/>
      <c r="AK273" s="175"/>
      <c r="AL273" s="175"/>
      <c r="AM273" s="175"/>
      <c r="AU273" s="175"/>
      <c r="AV273" s="175"/>
    </row>
    <row r="274" spans="5:48">
      <c r="E274" s="11"/>
      <c r="F274" s="11"/>
      <c r="G274" s="11"/>
      <c r="H274" s="11"/>
      <c r="I274" s="11"/>
      <c r="J274" s="420"/>
      <c r="K274" s="169"/>
      <c r="L274" s="168"/>
      <c r="M274" s="11"/>
      <c r="O274" s="175"/>
      <c r="P274" s="326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80"/>
      <c r="AC274" s="175"/>
      <c r="AD274" s="205"/>
      <c r="AE274" s="341"/>
      <c r="AJ274" s="175"/>
      <c r="AK274" s="175"/>
      <c r="AL274" s="175"/>
      <c r="AM274" s="175"/>
    </row>
    <row r="275" spans="5:48">
      <c r="E275" s="11"/>
      <c r="F275" s="11"/>
      <c r="G275" s="11"/>
      <c r="H275" s="11"/>
      <c r="I275" s="11"/>
      <c r="J275" s="214"/>
      <c r="K275" s="273"/>
      <c r="L275" s="389"/>
      <c r="M275" s="11"/>
      <c r="O275" s="202"/>
      <c r="P275" s="169"/>
      <c r="Q275" s="183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410"/>
      <c r="AC275" s="176"/>
      <c r="AD275" s="205"/>
      <c r="AE275" s="175"/>
      <c r="AJ275" s="175"/>
      <c r="AK275" s="175"/>
      <c r="AL275" s="175"/>
      <c r="AM275" s="175"/>
    </row>
    <row r="276" spans="5:48">
      <c r="E276" s="11"/>
      <c r="F276" s="11"/>
      <c r="G276" s="11"/>
      <c r="H276" s="11"/>
      <c r="I276" s="11"/>
      <c r="J276" s="244"/>
      <c r="K276" s="169"/>
      <c r="L276" s="168"/>
      <c r="M276" s="11"/>
      <c r="O276" s="191"/>
      <c r="P276" s="169"/>
      <c r="Q276" s="168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410"/>
      <c r="AC276" s="417"/>
      <c r="AD276" s="205"/>
      <c r="AE276" s="175"/>
      <c r="AJ276" s="175"/>
      <c r="AK276" s="175"/>
      <c r="AL276" s="175"/>
      <c r="AM276" s="175"/>
    </row>
    <row r="277" spans="5:48">
      <c r="E277" s="11"/>
      <c r="F277" s="11"/>
      <c r="G277" s="11"/>
      <c r="H277" s="11"/>
      <c r="I277" s="11"/>
      <c r="J277" s="175"/>
      <c r="K277" s="169"/>
      <c r="L277" s="168"/>
      <c r="M277" s="11"/>
      <c r="O277" s="187"/>
      <c r="P277" s="169"/>
      <c r="Q277" s="168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80"/>
      <c r="AC277" s="176"/>
      <c r="AD277" s="205"/>
      <c r="AE277" s="175"/>
      <c r="AJ277" s="175"/>
      <c r="AK277" s="175"/>
      <c r="AL277" s="175"/>
      <c r="AM277" s="175"/>
    </row>
    <row r="278" spans="5:48">
      <c r="E278" s="11"/>
      <c r="F278" s="11"/>
      <c r="G278" s="11"/>
      <c r="H278" s="11"/>
      <c r="I278" s="11"/>
      <c r="J278" s="390"/>
      <c r="K278" s="169"/>
      <c r="L278" s="168"/>
      <c r="M278" s="11"/>
      <c r="O278" s="168"/>
      <c r="P278" s="169"/>
      <c r="Q278" s="168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410"/>
      <c r="AC278" s="176"/>
      <c r="AD278" s="169"/>
      <c r="AE278" s="175"/>
      <c r="AJ278" s="175"/>
      <c r="AK278" s="175"/>
      <c r="AL278" s="175"/>
      <c r="AM278" s="175"/>
    </row>
    <row r="279" spans="5:48">
      <c r="E279" s="11"/>
      <c r="F279" s="11"/>
      <c r="G279" s="11"/>
      <c r="H279" s="11"/>
      <c r="I279" s="11"/>
      <c r="J279" s="244"/>
      <c r="K279" s="175"/>
      <c r="L279" s="175"/>
      <c r="M279" s="11"/>
      <c r="O279" s="187"/>
      <c r="P279" s="169"/>
      <c r="Q279" s="174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410"/>
      <c r="AC279" s="176"/>
      <c r="AD279" s="205"/>
      <c r="AE279" s="175"/>
      <c r="AJ279" s="175"/>
      <c r="AK279" s="175"/>
      <c r="AL279" s="175"/>
      <c r="AM279" s="175"/>
    </row>
    <row r="280" spans="5:48">
      <c r="E280" s="175"/>
      <c r="F280" s="175"/>
      <c r="G280" s="175"/>
      <c r="H280" s="175"/>
      <c r="I280" s="175"/>
      <c r="J280" s="214"/>
      <c r="K280" s="175"/>
      <c r="L280" s="175"/>
      <c r="M280" s="175"/>
      <c r="O280" s="187"/>
      <c r="P280" s="169"/>
      <c r="Q280" s="168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410"/>
      <c r="AC280" s="411"/>
      <c r="AD280" s="205"/>
      <c r="AE280" s="175"/>
      <c r="AJ280" s="175"/>
      <c r="AK280" s="175"/>
      <c r="AL280" s="175"/>
      <c r="AM280" s="175"/>
    </row>
    <row r="281" spans="5:48">
      <c r="E281" s="744"/>
      <c r="F281" s="175"/>
      <c r="G281" s="175"/>
      <c r="H281" s="175"/>
      <c r="I281" s="175"/>
      <c r="J281" s="244"/>
      <c r="K281" s="175"/>
      <c r="L281" s="175"/>
      <c r="M281" s="175"/>
      <c r="O281" s="187"/>
      <c r="P281" s="169"/>
      <c r="Q281" s="168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410"/>
      <c r="AC281" s="411"/>
      <c r="AD281" s="403"/>
      <c r="AE281" s="175"/>
      <c r="AJ281" s="175"/>
      <c r="AK281" s="175"/>
      <c r="AL281" s="175"/>
      <c r="AM281" s="175"/>
    </row>
    <row r="282" spans="5:48">
      <c r="E282" s="273"/>
      <c r="F282" s="389"/>
      <c r="G282" s="390"/>
      <c r="H282" s="273"/>
      <c r="I282" s="389"/>
      <c r="J282" s="244"/>
      <c r="K282" s="175"/>
      <c r="L282" s="175"/>
      <c r="M282" s="175"/>
      <c r="O282" s="175"/>
      <c r="P282" s="186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410"/>
      <c r="AC282" s="176"/>
      <c r="AD282" s="205"/>
      <c r="AE282" s="175"/>
      <c r="AJ282" s="175"/>
      <c r="AK282" s="175"/>
      <c r="AL282" s="175"/>
      <c r="AM282" s="175"/>
    </row>
    <row r="283" spans="5:48">
      <c r="E283" s="169"/>
      <c r="F283" s="745"/>
      <c r="G283" s="214"/>
      <c r="H283" s="389"/>
      <c r="I283" s="173"/>
      <c r="J283" s="174"/>
      <c r="K283" s="175"/>
      <c r="L283" s="175"/>
      <c r="M283" s="175"/>
      <c r="O283" s="175"/>
      <c r="P283" s="186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410"/>
      <c r="AC283" s="169"/>
      <c r="AD283" s="400"/>
      <c r="AE283" s="416"/>
      <c r="AJ283" s="175"/>
      <c r="AK283" s="175"/>
      <c r="AL283" s="175"/>
      <c r="AM283" s="175"/>
    </row>
    <row r="284" spans="5:48">
      <c r="E284" s="169"/>
      <c r="F284" s="168"/>
      <c r="G284" s="214"/>
      <c r="H284" s="169"/>
      <c r="I284" s="168"/>
      <c r="J284" s="221"/>
      <c r="K284" s="221"/>
      <c r="L284" s="221"/>
      <c r="M284" s="175"/>
      <c r="O284" s="175"/>
      <c r="P284" s="186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410"/>
      <c r="AC284" s="414"/>
      <c r="AD284" s="205"/>
      <c r="AE284" s="175"/>
      <c r="AF284" s="11"/>
      <c r="AG284" s="11"/>
      <c r="AH284" s="11"/>
      <c r="AI284" s="11"/>
      <c r="AJ284" s="175"/>
      <c r="AK284" s="175"/>
      <c r="AL284" s="175"/>
      <c r="AM284" s="175"/>
    </row>
    <row r="285" spans="5:48">
      <c r="E285" s="169"/>
      <c r="F285" s="746"/>
      <c r="G285" s="214"/>
      <c r="H285" s="169"/>
      <c r="I285" s="174"/>
      <c r="J285" s="175"/>
      <c r="K285" s="175"/>
      <c r="L285" s="175"/>
      <c r="M285" s="175"/>
      <c r="O285" s="175"/>
      <c r="P285" s="186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410"/>
      <c r="AC285" s="169"/>
      <c r="AD285" s="205"/>
      <c r="AE285" s="175"/>
      <c r="AF285" s="11"/>
      <c r="AG285" s="11"/>
      <c r="AH285" s="11"/>
      <c r="AI285" s="11"/>
      <c r="AJ285" s="175"/>
      <c r="AK285" s="175"/>
      <c r="AL285" s="175"/>
      <c r="AM285" s="175"/>
    </row>
    <row r="286" spans="5:48">
      <c r="E286" s="169"/>
      <c r="F286" s="168"/>
      <c r="G286" s="214"/>
      <c r="H286" s="389"/>
      <c r="I286" s="174"/>
      <c r="J286" s="175"/>
      <c r="K286" s="175"/>
      <c r="L286" s="175"/>
      <c r="M286" s="175"/>
      <c r="O286" s="175"/>
      <c r="P286" s="328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410"/>
      <c r="AC286" s="169"/>
      <c r="AD286" s="205"/>
      <c r="AE286" s="175"/>
      <c r="AF286" s="11"/>
      <c r="AG286" s="11"/>
      <c r="AH286" s="11"/>
      <c r="AI286" s="11"/>
      <c r="AJ286" s="175"/>
      <c r="AK286" s="175"/>
      <c r="AL286" s="175"/>
      <c r="AM286" s="175"/>
    </row>
    <row r="287" spans="5:48">
      <c r="E287" s="169"/>
      <c r="F287" s="168"/>
      <c r="G287" s="214"/>
      <c r="H287" s="169"/>
      <c r="I287" s="168"/>
      <c r="J287" s="175"/>
      <c r="K287" s="175"/>
      <c r="L287" s="175"/>
      <c r="M287" s="175"/>
      <c r="O287" s="187"/>
      <c r="P287" s="169"/>
      <c r="Q287" s="174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F287" s="11"/>
      <c r="AG287" s="11"/>
      <c r="AH287" s="11"/>
      <c r="AI287" s="11"/>
      <c r="AJ287" s="175"/>
      <c r="AK287" s="175"/>
      <c r="AL287" s="175"/>
      <c r="AM287" s="175"/>
    </row>
    <row r="288" spans="5:48">
      <c r="E288" s="169"/>
      <c r="F288" s="168"/>
      <c r="G288" s="214"/>
      <c r="H288" s="173"/>
      <c r="I288" s="174"/>
      <c r="J288" s="175"/>
      <c r="K288" s="175"/>
      <c r="L288" s="175"/>
      <c r="M288" s="175"/>
      <c r="O288" s="325"/>
      <c r="P288" s="169"/>
      <c r="Q288" s="174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F288" s="8"/>
      <c r="AG288" s="8"/>
      <c r="AH288" s="8"/>
      <c r="AI288" s="11"/>
      <c r="AJ288" s="175"/>
      <c r="AK288" s="175"/>
      <c r="AL288" s="175"/>
      <c r="AM288" s="175"/>
    </row>
    <row r="289" spans="5:39">
      <c r="E289" s="173"/>
      <c r="F289" s="174"/>
      <c r="G289" s="214"/>
      <c r="H289" s="169"/>
      <c r="I289" s="168"/>
      <c r="J289" s="175"/>
      <c r="K289" s="175"/>
      <c r="L289" s="175"/>
      <c r="M289" s="175"/>
      <c r="O289" s="187"/>
      <c r="P289" s="169"/>
      <c r="Q289" s="168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F289" s="11"/>
      <c r="AG289" s="11"/>
      <c r="AH289" s="11"/>
      <c r="AI289" s="11"/>
      <c r="AJ289" s="175"/>
      <c r="AK289" s="175"/>
      <c r="AL289" s="175"/>
      <c r="AM289" s="175"/>
    </row>
    <row r="290" spans="5:39">
      <c r="E290" s="169"/>
      <c r="F290" s="168"/>
      <c r="G290" s="214"/>
      <c r="H290" s="176"/>
      <c r="I290" s="177"/>
      <c r="J290" s="175"/>
      <c r="K290" s="175"/>
      <c r="L290" s="175"/>
      <c r="M290" s="175"/>
      <c r="O290" s="191"/>
      <c r="P290" s="169"/>
      <c r="Q290" s="168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F290" s="11"/>
      <c r="AG290" s="11"/>
      <c r="AH290" s="11"/>
      <c r="AI290" s="11"/>
      <c r="AJ290" s="175"/>
      <c r="AK290" s="175"/>
      <c r="AL290" s="175"/>
      <c r="AM290" s="175"/>
    </row>
    <row r="291" spans="5:39">
      <c r="E291" s="175"/>
      <c r="F291" s="175"/>
      <c r="G291" s="175"/>
      <c r="H291" s="175"/>
      <c r="I291" s="175"/>
      <c r="J291" s="175"/>
      <c r="K291" s="175"/>
      <c r="L291" s="175"/>
      <c r="M291" s="175"/>
      <c r="O291" s="175"/>
      <c r="P291" s="186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F291" s="11"/>
      <c r="AG291" s="11"/>
      <c r="AH291" s="4"/>
      <c r="AI291" s="772"/>
      <c r="AJ291" s="175"/>
      <c r="AK291" s="175"/>
      <c r="AL291" s="175"/>
      <c r="AM291" s="175"/>
    </row>
    <row r="292" spans="5:39">
      <c r="E292" s="175"/>
      <c r="F292" s="175"/>
      <c r="G292" s="175"/>
      <c r="H292" s="175"/>
      <c r="I292" s="175"/>
      <c r="J292" s="175"/>
      <c r="K292" s="175"/>
      <c r="L292" s="175"/>
      <c r="M292" s="175"/>
      <c r="O292" s="175"/>
      <c r="P292" s="186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F292" s="4"/>
      <c r="AG292" s="4"/>
      <c r="AH292" s="4"/>
      <c r="AI292" s="11"/>
      <c r="AJ292" s="175"/>
      <c r="AK292" s="175"/>
      <c r="AL292" s="175"/>
      <c r="AM292" s="175"/>
    </row>
    <row r="293" spans="5:39">
      <c r="E293" s="175"/>
      <c r="F293" s="175"/>
      <c r="G293" s="175"/>
      <c r="H293" s="175"/>
      <c r="I293" s="175"/>
      <c r="J293" s="175"/>
      <c r="K293" s="175"/>
      <c r="L293" s="175"/>
      <c r="M293" s="214"/>
      <c r="O293" s="175"/>
      <c r="P293" s="186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F293" s="4"/>
      <c r="AG293" s="4"/>
      <c r="AH293" s="4"/>
      <c r="AI293" s="11"/>
      <c r="AJ293" s="175"/>
      <c r="AK293" s="175"/>
      <c r="AL293" s="175"/>
      <c r="AM293" s="175"/>
    </row>
    <row r="294" spans="5:39">
      <c r="E294" s="175"/>
      <c r="F294" s="175"/>
      <c r="G294" s="175"/>
      <c r="H294" s="175"/>
      <c r="I294" s="175"/>
      <c r="J294" s="175"/>
      <c r="K294" s="175"/>
      <c r="L294" s="175"/>
      <c r="M294" s="175"/>
      <c r="O294" s="175"/>
      <c r="P294" s="186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F294" s="205"/>
      <c r="AG294" s="175"/>
      <c r="AH294" s="173"/>
      <c r="AI294" s="175"/>
      <c r="AJ294" s="175"/>
      <c r="AK294" s="175"/>
      <c r="AL294" s="175"/>
      <c r="AM294" s="175"/>
    </row>
    <row r="295" spans="5:39">
      <c r="E295" s="175"/>
      <c r="F295" s="175"/>
      <c r="G295" s="175"/>
      <c r="H295" s="175"/>
      <c r="I295" s="175"/>
      <c r="J295" s="175"/>
      <c r="K295" s="175"/>
      <c r="L295" s="175"/>
      <c r="M295" s="390"/>
      <c r="O295" s="175"/>
      <c r="P295" s="186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F295" s="205"/>
      <c r="AG295" s="175"/>
      <c r="AH295" s="173"/>
      <c r="AI295" s="175"/>
      <c r="AJ295" s="175"/>
      <c r="AK295" s="175"/>
      <c r="AL295" s="175"/>
      <c r="AM295" s="175"/>
    </row>
    <row r="296" spans="5:39">
      <c r="E296" s="175"/>
      <c r="F296" s="175"/>
      <c r="G296" s="175"/>
      <c r="H296" s="175"/>
      <c r="I296" s="175"/>
      <c r="J296" s="175"/>
      <c r="K296" s="175"/>
      <c r="L296" s="175"/>
      <c r="M296" s="244"/>
      <c r="O296" s="175"/>
      <c r="P296" s="186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F296" s="205"/>
      <c r="AG296" s="175"/>
      <c r="AH296" s="169"/>
      <c r="AI296" s="175"/>
      <c r="AJ296" s="175"/>
      <c r="AK296" s="175"/>
      <c r="AL296" s="175"/>
      <c r="AM296" s="175"/>
    </row>
    <row r="297" spans="5:39">
      <c r="E297" s="175"/>
      <c r="F297" s="175"/>
      <c r="G297" s="175"/>
      <c r="H297" s="175"/>
      <c r="I297" s="175"/>
      <c r="J297" s="175"/>
      <c r="K297" s="175"/>
      <c r="L297" s="175"/>
      <c r="M297" s="244"/>
      <c r="O297" s="175"/>
      <c r="P297" s="186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F297" s="205"/>
      <c r="AG297" s="413"/>
      <c r="AH297" s="169"/>
      <c r="AI297" s="175"/>
      <c r="AJ297" s="175"/>
      <c r="AK297" s="175"/>
      <c r="AL297" s="175"/>
      <c r="AM297" s="175"/>
    </row>
    <row r="298" spans="5:39">
      <c r="E298" s="175"/>
      <c r="F298" s="175"/>
      <c r="G298" s="175"/>
      <c r="H298" s="175"/>
      <c r="I298" s="175"/>
      <c r="J298" s="175"/>
      <c r="K298" s="175"/>
      <c r="L298" s="175"/>
      <c r="M298" s="244"/>
      <c r="O298" s="175"/>
      <c r="P298" s="186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F298" s="205"/>
      <c r="AG298" s="232"/>
      <c r="AH298" s="169"/>
      <c r="AI298" s="175"/>
      <c r="AJ298" s="175"/>
      <c r="AK298" s="175"/>
      <c r="AL298" s="175"/>
      <c r="AM298" s="175"/>
    </row>
    <row r="299" spans="5:39">
      <c r="E299" s="175"/>
      <c r="F299" s="747"/>
      <c r="G299" s="175"/>
      <c r="H299" s="175"/>
      <c r="I299" s="175"/>
      <c r="J299" s="175"/>
      <c r="K299" s="175"/>
      <c r="L299" s="175"/>
      <c r="M299" s="175"/>
      <c r="O299" s="175"/>
      <c r="P299" s="186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F299" s="205"/>
      <c r="AG299" s="175"/>
      <c r="AH299" s="169"/>
      <c r="AI299" s="175"/>
      <c r="AJ299" s="175"/>
      <c r="AK299" s="175"/>
      <c r="AL299" s="175"/>
      <c r="AM299" s="175"/>
    </row>
    <row r="300" spans="5:39">
      <c r="E300" s="748"/>
      <c r="F300" s="175"/>
      <c r="G300" s="175"/>
      <c r="H300" s="175"/>
      <c r="I300" s="175"/>
      <c r="J300" s="175"/>
      <c r="K300" s="175"/>
      <c r="L300" s="175"/>
      <c r="M300" s="175"/>
      <c r="O300" s="175"/>
      <c r="P300" s="186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F300" s="205"/>
      <c r="AG300" s="175"/>
      <c r="AH300" s="169"/>
      <c r="AI300" s="175"/>
      <c r="AJ300" s="175"/>
      <c r="AK300" s="175"/>
      <c r="AL300" s="175"/>
      <c r="AM300" s="175"/>
    </row>
    <row r="301" spans="5:39">
      <c r="E301" s="175"/>
      <c r="F301" s="175"/>
      <c r="G301" s="175"/>
      <c r="H301" s="175"/>
      <c r="I301" s="175"/>
      <c r="J301" s="175"/>
      <c r="K301" s="175"/>
      <c r="L301" s="175"/>
      <c r="M301" s="175"/>
      <c r="O301" s="175"/>
      <c r="P301" s="186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F301" s="205"/>
      <c r="AG301" s="175"/>
      <c r="AH301" s="169"/>
      <c r="AI301" s="175"/>
      <c r="AJ301" s="175"/>
      <c r="AK301" s="175"/>
      <c r="AL301" s="175"/>
      <c r="AM301" s="175"/>
    </row>
    <row r="302" spans="5:39" ht="15.75">
      <c r="E302" s="422"/>
      <c r="F302" s="175"/>
      <c r="G302" s="175"/>
      <c r="H302" s="175"/>
      <c r="I302" s="175"/>
      <c r="J302" s="753"/>
      <c r="K302" s="175"/>
      <c r="L302" s="175"/>
      <c r="M302" s="175"/>
      <c r="O302" s="192"/>
      <c r="P302" s="175"/>
      <c r="Q302" s="186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F302" s="205"/>
      <c r="AG302" s="175"/>
      <c r="AH302" s="169"/>
      <c r="AI302" s="175"/>
      <c r="AJ302" s="175"/>
      <c r="AK302" s="175"/>
      <c r="AL302" s="175"/>
      <c r="AM302" s="175"/>
    </row>
    <row r="303" spans="5:39">
      <c r="E303" s="273"/>
      <c r="F303" s="389"/>
      <c r="G303" s="390"/>
      <c r="H303" s="175"/>
      <c r="I303" s="175"/>
      <c r="J303" s="236"/>
      <c r="K303" s="175"/>
      <c r="L303" s="175"/>
      <c r="M303" s="390"/>
      <c r="O303" s="175"/>
      <c r="P303" s="326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F303" s="205"/>
      <c r="AG303" s="175"/>
      <c r="AH303" s="169"/>
      <c r="AI303" s="175"/>
      <c r="AJ303" s="175"/>
      <c r="AK303" s="175"/>
      <c r="AL303" s="175"/>
      <c r="AM303" s="175"/>
    </row>
    <row r="304" spans="5:39">
      <c r="E304" s="169"/>
      <c r="F304" s="174"/>
      <c r="G304" s="214"/>
      <c r="H304" s="175"/>
      <c r="I304" s="175"/>
      <c r="J304" s="214"/>
      <c r="K304" s="744"/>
      <c r="L304" s="175"/>
      <c r="M304" s="406"/>
      <c r="O304" s="187"/>
      <c r="P304" s="169"/>
      <c r="Q304" s="168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F304" s="205"/>
      <c r="AG304" s="175"/>
      <c r="AH304" s="208"/>
      <c r="AI304" s="175"/>
      <c r="AJ304" s="175"/>
      <c r="AK304" s="175"/>
      <c r="AL304" s="175"/>
      <c r="AM304" s="175"/>
    </row>
    <row r="305" spans="5:39">
      <c r="E305" s="169"/>
      <c r="F305" s="168"/>
      <c r="G305" s="244"/>
      <c r="H305" s="175"/>
      <c r="I305" s="175"/>
      <c r="J305" s="236"/>
      <c r="K305" s="273"/>
      <c r="L305" s="389"/>
      <c r="M305" s="629"/>
      <c r="O305" s="187"/>
      <c r="P305" s="169"/>
      <c r="Q305" s="168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F305" s="205"/>
      <c r="AG305" s="175"/>
      <c r="AH305" s="175"/>
      <c r="AI305" s="175"/>
      <c r="AJ305" s="175"/>
      <c r="AK305" s="175"/>
      <c r="AL305" s="175"/>
      <c r="AM305" s="175"/>
    </row>
    <row r="306" spans="5:39">
      <c r="E306" s="169"/>
      <c r="F306" s="168"/>
      <c r="G306" s="244"/>
      <c r="H306" s="175"/>
      <c r="I306" s="175"/>
      <c r="J306" s="244"/>
      <c r="K306" s="173"/>
      <c r="L306" s="168"/>
      <c r="M306" s="244"/>
      <c r="O306" s="190"/>
      <c r="P306" s="169"/>
      <c r="Q306" s="421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F306" s="205"/>
      <c r="AG306" s="173"/>
      <c r="AH306" s="169"/>
      <c r="AI306" s="175"/>
      <c r="AJ306" s="175"/>
      <c r="AK306" s="175"/>
      <c r="AL306" s="175"/>
      <c r="AM306" s="175"/>
    </row>
    <row r="307" spans="5:39">
      <c r="E307" s="169"/>
      <c r="F307" s="168"/>
      <c r="G307" s="244"/>
      <c r="H307" s="175"/>
      <c r="I307" s="175"/>
      <c r="J307" s="175"/>
      <c r="K307" s="175"/>
      <c r="L307" s="175"/>
      <c r="M307" s="244"/>
      <c r="O307" s="187"/>
      <c r="P307" s="169"/>
      <c r="Q307" s="168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F307" s="169"/>
      <c r="AG307" s="169"/>
      <c r="AH307" s="175"/>
      <c r="AI307" s="175"/>
      <c r="AJ307" s="175"/>
      <c r="AK307" s="175"/>
      <c r="AL307" s="175"/>
      <c r="AM307" s="175"/>
    </row>
    <row r="308" spans="5:39">
      <c r="E308" s="169"/>
      <c r="F308" s="168"/>
      <c r="G308" s="244"/>
      <c r="H308" s="175"/>
      <c r="I308" s="175"/>
      <c r="J308" s="175"/>
      <c r="K308" s="175"/>
      <c r="L308" s="175"/>
      <c r="M308" s="175"/>
      <c r="O308" s="190"/>
      <c r="P308" s="169"/>
      <c r="Q308" s="168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F308" s="169"/>
      <c r="AG308" s="175"/>
      <c r="AH308" s="175"/>
      <c r="AI308" s="175"/>
      <c r="AJ308" s="175"/>
      <c r="AK308" s="175"/>
      <c r="AL308" s="175"/>
      <c r="AM308" s="175"/>
    </row>
    <row r="309" spans="5:39">
      <c r="E309" s="173"/>
      <c r="F309" s="168"/>
      <c r="G309" s="244"/>
      <c r="H309" s="175"/>
      <c r="I309" s="175"/>
      <c r="J309" s="175"/>
      <c r="K309" s="175"/>
      <c r="L309" s="175"/>
      <c r="M309" s="390"/>
      <c r="O309" s="190"/>
      <c r="P309" s="169"/>
      <c r="Q309" s="168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F309" s="175"/>
      <c r="AG309" s="175"/>
      <c r="AH309" s="175"/>
      <c r="AI309" s="175"/>
      <c r="AJ309" s="175"/>
      <c r="AK309" s="175"/>
      <c r="AL309" s="175"/>
      <c r="AM309" s="175"/>
    </row>
    <row r="310" spans="5:39">
      <c r="E310" s="180"/>
      <c r="F310" s="183"/>
      <c r="G310" s="241"/>
      <c r="H310" s="175"/>
      <c r="I310" s="175"/>
      <c r="J310" s="175"/>
      <c r="K310" s="175"/>
      <c r="L310" s="175"/>
      <c r="M310" s="175"/>
      <c r="O310" s="175"/>
      <c r="P310" s="186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F310" s="175"/>
      <c r="AG310" s="175"/>
      <c r="AH310" s="175"/>
      <c r="AI310" s="175"/>
      <c r="AJ310" s="175"/>
      <c r="AK310" s="175"/>
      <c r="AL310" s="175"/>
      <c r="AM310" s="175"/>
    </row>
    <row r="311" spans="5:39">
      <c r="E311" s="169"/>
      <c r="F311" s="183"/>
      <c r="G311" s="241"/>
      <c r="H311" s="175"/>
      <c r="I311" s="175"/>
      <c r="J311" s="175"/>
      <c r="K311" s="175"/>
      <c r="L311" s="175"/>
      <c r="M311" s="175"/>
      <c r="O311" s="175"/>
      <c r="P311" s="186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F311" s="175"/>
      <c r="AG311" s="175"/>
      <c r="AH311" s="175"/>
      <c r="AI311" s="175"/>
      <c r="AJ311" s="175"/>
      <c r="AK311" s="175"/>
      <c r="AL311" s="175"/>
      <c r="AM311" s="175"/>
    </row>
    <row r="312" spans="5:39">
      <c r="E312" s="176"/>
      <c r="F312" s="179"/>
      <c r="G312" s="391"/>
      <c r="H312" s="175"/>
      <c r="I312" s="175"/>
      <c r="J312" s="221"/>
      <c r="K312" s="221"/>
      <c r="L312" s="221"/>
      <c r="M312" s="175"/>
      <c r="O312" s="175"/>
      <c r="P312" s="326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F312" s="175"/>
      <c r="AG312" s="175"/>
      <c r="AH312" s="175"/>
      <c r="AI312" s="175"/>
      <c r="AJ312" s="175"/>
      <c r="AK312" s="175"/>
      <c r="AL312" s="175"/>
      <c r="AM312" s="175"/>
    </row>
    <row r="313" spans="5:39">
      <c r="E313" s="176"/>
      <c r="F313" s="177"/>
      <c r="G313" s="242"/>
      <c r="H313" s="175"/>
      <c r="I313" s="404"/>
      <c r="J313" s="399"/>
      <c r="K313" s="175"/>
      <c r="L313" s="265"/>
      <c r="M313" s="175"/>
      <c r="O313" s="325"/>
      <c r="P313" s="174"/>
      <c r="Q313" s="174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F313" s="175"/>
      <c r="AG313" s="175"/>
      <c r="AH313" s="175"/>
      <c r="AI313" s="175"/>
      <c r="AJ313" s="175"/>
      <c r="AK313" s="175"/>
      <c r="AL313" s="175"/>
      <c r="AM313" s="175"/>
    </row>
    <row r="314" spans="5:39">
      <c r="E314" s="169"/>
      <c r="F314" s="168"/>
      <c r="G314" s="244"/>
      <c r="H314" s="175"/>
      <c r="I314" s="175"/>
      <c r="J314" s="175"/>
      <c r="K314" s="175"/>
      <c r="L314" s="175"/>
      <c r="M314" s="175"/>
      <c r="O314" s="175"/>
      <c r="P314" s="174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F314" s="175"/>
      <c r="AG314" s="175"/>
      <c r="AH314" s="175"/>
      <c r="AI314" s="175"/>
      <c r="AJ314" s="175"/>
      <c r="AK314" s="175"/>
      <c r="AL314" s="175"/>
      <c r="AM314" s="175"/>
    </row>
    <row r="315" spans="5:39">
      <c r="E315" s="169"/>
      <c r="F315" s="168"/>
      <c r="G315" s="214"/>
      <c r="H315" s="175"/>
      <c r="I315" s="175"/>
      <c r="J315" s="175"/>
      <c r="K315" s="175"/>
      <c r="L315" s="175"/>
      <c r="M315" s="175"/>
      <c r="O315" s="187"/>
      <c r="P315" s="169"/>
      <c r="Q315" s="174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F315" s="409"/>
      <c r="AG315" s="175"/>
      <c r="AH315" s="162"/>
      <c r="AI315" s="175"/>
      <c r="AJ315" s="175"/>
      <c r="AK315" s="175"/>
      <c r="AL315" s="175"/>
      <c r="AM315" s="175"/>
    </row>
    <row r="316" spans="5:39">
      <c r="E316" s="175"/>
      <c r="F316" s="175"/>
      <c r="G316" s="175"/>
      <c r="H316" s="175"/>
      <c r="I316" s="175"/>
      <c r="J316" s="175"/>
      <c r="K316" s="175"/>
      <c r="L316" s="175"/>
      <c r="M316" s="175"/>
      <c r="O316" s="255"/>
      <c r="P316" s="169"/>
      <c r="Q316" s="168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F316" s="205"/>
      <c r="AG316" s="175"/>
      <c r="AH316" s="173"/>
      <c r="AI316" s="175"/>
      <c r="AJ316" s="175"/>
      <c r="AK316" s="175"/>
      <c r="AL316" s="175"/>
      <c r="AM316" s="175"/>
    </row>
    <row r="317" spans="5:39">
      <c r="E317" s="221"/>
      <c r="F317" s="175"/>
      <c r="G317" s="175"/>
      <c r="H317" s="175"/>
      <c r="I317" s="175"/>
      <c r="J317" s="175"/>
      <c r="K317" s="175"/>
      <c r="L317" s="175"/>
      <c r="M317" s="175"/>
      <c r="O317" s="175"/>
      <c r="P317" s="186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F317" s="205"/>
      <c r="AG317" s="175"/>
      <c r="AH317" s="173"/>
      <c r="AI317" s="175"/>
      <c r="AJ317" s="175"/>
      <c r="AK317" s="175"/>
      <c r="AL317" s="175"/>
      <c r="AM317" s="175"/>
    </row>
    <row r="318" spans="5:39">
      <c r="E318" s="175"/>
      <c r="F318" s="175"/>
      <c r="G318" s="175"/>
      <c r="H318" s="175"/>
      <c r="I318" s="175"/>
      <c r="J318" s="175"/>
      <c r="K318" s="175"/>
      <c r="L318" s="175"/>
      <c r="M318" s="175"/>
      <c r="O318" s="175"/>
      <c r="P318" s="186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F318" s="205"/>
      <c r="AG318" s="175"/>
      <c r="AH318" s="173"/>
      <c r="AI318" s="175"/>
      <c r="AJ318" s="175"/>
      <c r="AK318" s="175"/>
      <c r="AL318" s="175"/>
      <c r="AM318" s="175"/>
    </row>
    <row r="319" spans="5:39">
      <c r="E319" s="749"/>
      <c r="F319" s="175"/>
      <c r="G319" s="175"/>
      <c r="H319" s="175"/>
      <c r="I319" s="175"/>
      <c r="J319" s="175"/>
      <c r="K319" s="175"/>
      <c r="L319" s="175"/>
      <c r="M319" s="175"/>
      <c r="O319" s="188"/>
      <c r="P319" s="169"/>
      <c r="Q319" s="168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F319" s="205"/>
      <c r="AG319" s="175"/>
      <c r="AH319" s="169"/>
      <c r="AI319" s="175"/>
      <c r="AJ319" s="175"/>
      <c r="AK319" s="175"/>
      <c r="AL319" s="175"/>
      <c r="AM319" s="175"/>
    </row>
    <row r="320" spans="5:39">
      <c r="E320" s="175"/>
      <c r="F320" s="175"/>
      <c r="G320" s="175"/>
      <c r="H320" s="175"/>
      <c r="I320" s="175"/>
      <c r="J320" s="175"/>
      <c r="K320" s="247"/>
      <c r="L320" s="175"/>
      <c r="M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F320" s="205"/>
      <c r="AG320" s="175"/>
      <c r="AH320" s="169"/>
      <c r="AI320" s="175"/>
      <c r="AJ320" s="175"/>
      <c r="AK320" s="175"/>
      <c r="AL320" s="175"/>
      <c r="AM320" s="175"/>
    </row>
    <row r="321" spans="5:39">
      <c r="E321" s="748"/>
      <c r="F321" s="175"/>
      <c r="G321" s="175"/>
      <c r="H321" s="175"/>
      <c r="I321" s="175"/>
      <c r="J321" s="390"/>
      <c r="K321" s="273"/>
      <c r="L321" s="389"/>
      <c r="M321" s="175"/>
      <c r="O321" s="265"/>
      <c r="P321" s="265"/>
      <c r="Q321" s="762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F321" s="205"/>
      <c r="AG321" s="175"/>
      <c r="AH321" s="169"/>
      <c r="AI321" s="416"/>
      <c r="AJ321" s="175"/>
      <c r="AK321" s="175"/>
      <c r="AL321" s="175"/>
      <c r="AM321" s="175"/>
    </row>
    <row r="322" spans="5:39">
      <c r="E322" s="175"/>
      <c r="F322" s="175"/>
      <c r="G322" s="175"/>
      <c r="H322" s="175"/>
      <c r="I322" s="175"/>
      <c r="J322" s="175"/>
      <c r="K322" s="173"/>
      <c r="L322" s="405"/>
      <c r="M322" s="175"/>
      <c r="O322" s="187"/>
      <c r="P322" s="169"/>
      <c r="Q322" s="168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F322" s="205"/>
      <c r="AG322" s="413"/>
      <c r="AH322" s="169"/>
      <c r="AI322" s="416"/>
      <c r="AJ322" s="175"/>
      <c r="AK322" s="175"/>
      <c r="AL322" s="175"/>
      <c r="AM322" s="175"/>
    </row>
    <row r="323" spans="5:39">
      <c r="E323" s="175"/>
      <c r="F323" s="175"/>
      <c r="G323" s="175"/>
      <c r="H323" s="175"/>
      <c r="I323" s="175"/>
      <c r="J323" s="241"/>
      <c r="K323" s="169"/>
      <c r="L323" s="174"/>
      <c r="M323" s="175"/>
      <c r="O323" s="187"/>
      <c r="P323" s="205"/>
      <c r="Q323" s="168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F323" s="205"/>
      <c r="AG323" s="232"/>
      <c r="AH323" s="169"/>
      <c r="AI323" s="175"/>
      <c r="AJ323" s="175"/>
      <c r="AK323" s="175"/>
      <c r="AL323" s="175"/>
      <c r="AM323" s="175"/>
    </row>
    <row r="324" spans="5:39" ht="15.75">
      <c r="E324" s="175"/>
      <c r="F324" s="175"/>
      <c r="G324" s="175"/>
      <c r="H324" s="175"/>
      <c r="I324" s="175"/>
      <c r="J324" s="244"/>
      <c r="K324" s="169"/>
      <c r="L324" s="174"/>
      <c r="M324" s="175"/>
      <c r="O324" s="194"/>
      <c r="P324" s="175"/>
      <c r="Q324" s="186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F324" s="205"/>
      <c r="AG324" s="175"/>
      <c r="AH324" s="169"/>
      <c r="AI324" s="175"/>
      <c r="AJ324" s="175"/>
      <c r="AK324" s="175"/>
      <c r="AL324" s="175"/>
      <c r="AM324" s="175"/>
    </row>
    <row r="325" spans="5:39">
      <c r="E325" s="175"/>
      <c r="F325" s="175"/>
      <c r="G325" s="175"/>
      <c r="H325" s="175"/>
      <c r="I325" s="175"/>
      <c r="J325" s="241"/>
      <c r="K325" s="173"/>
      <c r="L325" s="168"/>
      <c r="M325" s="390"/>
      <c r="O325" s="175"/>
      <c r="P325" s="326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F325" s="205"/>
      <c r="AG325" s="175"/>
      <c r="AH325" s="169"/>
      <c r="AI325" s="175"/>
      <c r="AJ325" s="175"/>
      <c r="AK325" s="175"/>
      <c r="AL325" s="175"/>
      <c r="AM325" s="175"/>
    </row>
    <row r="326" spans="5:39">
      <c r="E326" s="175"/>
      <c r="F326" s="175"/>
      <c r="G326" s="175"/>
      <c r="H326" s="175"/>
      <c r="I326" s="175"/>
      <c r="J326" s="241"/>
      <c r="K326" s="173"/>
      <c r="L326" s="174"/>
      <c r="M326" s="214"/>
      <c r="O326" s="202"/>
      <c r="P326" s="183"/>
      <c r="Q326" s="174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F326" s="205"/>
      <c r="AG326" s="175"/>
      <c r="AH326" s="169"/>
      <c r="AI326" s="175"/>
      <c r="AJ326" s="175"/>
      <c r="AK326" s="175"/>
      <c r="AL326" s="175"/>
      <c r="AM326" s="175"/>
    </row>
    <row r="327" spans="5:39">
      <c r="E327" s="175"/>
      <c r="F327" s="175"/>
      <c r="G327" s="175"/>
      <c r="H327" s="175"/>
      <c r="I327" s="175"/>
      <c r="J327" s="241"/>
      <c r="K327" s="176"/>
      <c r="L327" s="179"/>
      <c r="M327" s="244"/>
      <c r="O327" s="175"/>
      <c r="P327" s="186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F327" s="205"/>
      <c r="AG327" s="175"/>
      <c r="AH327" s="208"/>
      <c r="AI327" s="175"/>
      <c r="AJ327" s="175"/>
      <c r="AK327" s="175"/>
      <c r="AL327" s="175"/>
      <c r="AM327" s="175"/>
    </row>
    <row r="328" spans="5:39">
      <c r="E328" s="175"/>
      <c r="F328" s="175"/>
      <c r="G328" s="175"/>
      <c r="H328" s="175"/>
      <c r="I328" s="175"/>
      <c r="J328" s="175"/>
      <c r="K328" s="169"/>
      <c r="L328" s="347"/>
      <c r="M328" s="244"/>
      <c r="O328" s="187"/>
      <c r="P328" s="169"/>
      <c r="Q328" s="168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F328" s="205"/>
      <c r="AG328" s="175"/>
      <c r="AH328" s="175"/>
      <c r="AI328" s="175"/>
      <c r="AJ328" s="175"/>
      <c r="AK328" s="175"/>
      <c r="AL328" s="175"/>
      <c r="AM328" s="175"/>
    </row>
    <row r="329" spans="5:39">
      <c r="E329" s="175"/>
      <c r="F329" s="175"/>
      <c r="G329" s="175"/>
      <c r="H329" s="175"/>
      <c r="I329" s="175"/>
      <c r="J329" s="175"/>
      <c r="K329" s="173"/>
      <c r="L329" s="174"/>
      <c r="M329" s="244"/>
      <c r="O329" s="175"/>
      <c r="P329" s="186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F329" s="205"/>
      <c r="AG329" s="175"/>
      <c r="AH329" s="175"/>
      <c r="AI329" s="175"/>
      <c r="AJ329" s="175"/>
      <c r="AK329" s="175"/>
      <c r="AL329" s="175"/>
      <c r="AM329" s="175"/>
    </row>
    <row r="330" spans="5:39">
      <c r="E330" s="175"/>
      <c r="F330" s="175"/>
      <c r="G330" s="175"/>
      <c r="H330" s="175"/>
      <c r="I330" s="175"/>
      <c r="J330" s="175"/>
      <c r="K330" s="173"/>
      <c r="L330" s="174"/>
      <c r="M330" s="244"/>
      <c r="O330" s="175"/>
      <c r="P330" s="186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J330" s="175"/>
      <c r="AK330" s="175"/>
      <c r="AL330" s="175"/>
      <c r="AM330" s="175"/>
    </row>
    <row r="331" spans="5:39">
      <c r="E331" s="175"/>
      <c r="F331" s="175"/>
      <c r="G331" s="175"/>
      <c r="H331" s="175"/>
      <c r="I331" s="175"/>
      <c r="J331" s="175"/>
      <c r="K331" s="173"/>
      <c r="L331" s="174"/>
      <c r="M331" s="241"/>
      <c r="O331" s="175"/>
      <c r="P331" s="186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J331" s="175"/>
      <c r="AK331" s="175"/>
      <c r="AL331" s="175"/>
      <c r="AM331" s="175"/>
    </row>
    <row r="332" spans="5:39">
      <c r="E332" s="175"/>
      <c r="F332" s="175"/>
      <c r="G332" s="175"/>
      <c r="H332" s="175"/>
      <c r="I332" s="175"/>
      <c r="J332" s="175"/>
      <c r="K332" s="175"/>
      <c r="L332" s="175"/>
      <c r="M332" s="391"/>
      <c r="O332" s="175"/>
      <c r="P332" s="326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J332" s="175"/>
      <c r="AK332" s="175"/>
      <c r="AL332" s="175"/>
      <c r="AM332" s="175"/>
    </row>
    <row r="333" spans="5:39">
      <c r="E333" s="175"/>
      <c r="F333" s="175"/>
      <c r="G333" s="175"/>
      <c r="H333" s="175"/>
      <c r="I333" s="175"/>
      <c r="J333" s="175"/>
      <c r="K333" s="175"/>
      <c r="L333" s="175"/>
      <c r="M333" s="242"/>
      <c r="O333" s="187"/>
      <c r="P333" s="169"/>
      <c r="Q333" s="168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J333" s="175"/>
      <c r="AK333" s="175"/>
      <c r="AL333" s="175"/>
      <c r="AM333" s="175"/>
    </row>
    <row r="334" spans="5:39">
      <c r="E334" s="240"/>
      <c r="F334" s="175"/>
      <c r="G334" s="750"/>
      <c r="H334" s="175"/>
      <c r="I334" s="175"/>
      <c r="J334" s="175"/>
      <c r="K334" s="175"/>
      <c r="L334" s="175"/>
      <c r="M334" s="237"/>
      <c r="O334" s="187"/>
      <c r="P334" s="169"/>
      <c r="Q334" s="347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J334" s="175"/>
      <c r="AK334" s="175"/>
      <c r="AL334" s="175"/>
      <c r="AM334" s="175"/>
    </row>
    <row r="335" spans="5:39">
      <c r="E335" s="273"/>
      <c r="F335" s="389"/>
      <c r="G335" s="390"/>
      <c r="H335" s="273"/>
      <c r="I335" s="389"/>
      <c r="J335" s="175"/>
      <c r="K335" s="175"/>
      <c r="L335" s="175"/>
      <c r="M335" s="214"/>
      <c r="O335" s="175"/>
      <c r="P335" s="186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J335" s="175"/>
      <c r="AK335" s="175"/>
      <c r="AL335" s="175"/>
      <c r="AM335" s="175"/>
    </row>
    <row r="336" spans="5:39">
      <c r="E336" s="169"/>
      <c r="F336" s="169"/>
      <c r="G336" s="751"/>
      <c r="H336" s="173"/>
      <c r="I336" s="174"/>
      <c r="J336" s="175"/>
      <c r="K336" s="175"/>
      <c r="L336" s="175"/>
      <c r="M336" s="390"/>
      <c r="O336" s="175"/>
      <c r="P336" s="186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J336" s="175"/>
      <c r="AK336" s="175"/>
      <c r="AL336" s="175"/>
      <c r="AM336" s="175"/>
    </row>
    <row r="337" spans="5:39">
      <c r="E337" s="169"/>
      <c r="F337" s="169"/>
      <c r="G337" s="751"/>
      <c r="H337" s="169"/>
      <c r="I337" s="168"/>
      <c r="J337" s="175"/>
      <c r="K337" s="175"/>
      <c r="L337" s="175"/>
      <c r="M337" s="244"/>
      <c r="O337" s="175"/>
      <c r="P337" s="186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J337" s="175"/>
      <c r="AK337" s="175"/>
      <c r="AL337" s="175"/>
      <c r="AM337" s="175"/>
    </row>
    <row r="338" spans="5:39">
      <c r="E338" s="247"/>
      <c r="F338" s="175"/>
      <c r="G338" s="175"/>
      <c r="H338" s="744"/>
      <c r="I338" s="175"/>
      <c r="J338" s="175"/>
      <c r="K338" s="175"/>
      <c r="L338" s="175"/>
      <c r="M338" s="244"/>
      <c r="O338" s="175"/>
      <c r="P338" s="186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J338" s="175"/>
      <c r="AK338" s="175"/>
      <c r="AL338" s="175"/>
      <c r="AM338" s="175"/>
    </row>
    <row r="339" spans="5:39">
      <c r="E339" s="273"/>
      <c r="F339" s="389"/>
      <c r="G339" s="390"/>
      <c r="H339" s="273"/>
      <c r="I339" s="389"/>
      <c r="J339" s="175"/>
      <c r="K339" s="175"/>
      <c r="L339" s="175"/>
      <c r="M339" s="244"/>
      <c r="O339" s="189"/>
      <c r="P339" s="169"/>
      <c r="Q339" s="168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J339" s="175"/>
      <c r="AK339" s="175"/>
      <c r="AL339" s="175"/>
      <c r="AM339" s="175"/>
    </row>
    <row r="340" spans="5:39">
      <c r="E340" s="173"/>
      <c r="F340" s="174"/>
      <c r="G340" s="214"/>
      <c r="H340" s="173"/>
      <c r="I340" s="168"/>
      <c r="J340" s="175"/>
      <c r="K340" s="175"/>
      <c r="L340" s="175"/>
      <c r="M340" s="175"/>
      <c r="O340" s="188"/>
      <c r="P340" s="169"/>
      <c r="Q340" s="168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J340" s="175"/>
      <c r="AK340" s="175"/>
      <c r="AL340" s="175"/>
      <c r="AM340" s="175"/>
    </row>
    <row r="341" spans="5:39">
      <c r="E341" s="173"/>
      <c r="F341" s="174"/>
      <c r="G341" s="214"/>
      <c r="H341" s="169"/>
      <c r="I341" s="174"/>
      <c r="J341" s="390"/>
      <c r="K341" s="273"/>
      <c r="L341" s="389"/>
      <c r="M341" s="175"/>
      <c r="O341" s="188"/>
      <c r="P341" s="169"/>
      <c r="Q341" s="168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J341" s="175"/>
      <c r="AK341" s="175"/>
      <c r="AL341" s="175"/>
      <c r="AM341" s="175"/>
    </row>
    <row r="342" spans="5:39">
      <c r="E342" s="173"/>
      <c r="F342" s="174"/>
      <c r="G342" s="214"/>
      <c r="H342" s="169"/>
      <c r="I342" s="168"/>
      <c r="J342" s="236"/>
      <c r="K342" s="756"/>
      <c r="L342" s="168"/>
      <c r="M342" s="175"/>
      <c r="N342" s="175"/>
      <c r="O342" s="175"/>
      <c r="P342" s="186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J342" s="175"/>
      <c r="AK342" s="175"/>
      <c r="AL342" s="175"/>
      <c r="AM342" s="175"/>
    </row>
    <row r="343" spans="5:39">
      <c r="E343" s="173"/>
      <c r="F343" s="174"/>
      <c r="G343" s="214"/>
      <c r="H343" s="169"/>
      <c r="I343" s="168"/>
      <c r="J343" s="236"/>
      <c r="K343" s="173"/>
      <c r="L343" s="174"/>
      <c r="M343" s="175"/>
      <c r="N343" s="175"/>
      <c r="O343" s="175"/>
      <c r="P343" s="186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J343" s="175"/>
      <c r="AK343" s="175"/>
      <c r="AL343" s="175"/>
      <c r="AM343" s="175"/>
    </row>
    <row r="344" spans="5:39">
      <c r="E344" s="173"/>
      <c r="F344" s="200"/>
      <c r="G344" s="214"/>
      <c r="H344" s="173"/>
      <c r="I344" s="174"/>
      <c r="J344" s="236"/>
      <c r="K344" s="169"/>
      <c r="L344" s="168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J344" s="175"/>
      <c r="AK344" s="175"/>
      <c r="AL344" s="175"/>
      <c r="AM344" s="175"/>
    </row>
    <row r="345" spans="5:39">
      <c r="E345" s="169"/>
      <c r="F345" s="168"/>
      <c r="G345" s="244"/>
      <c r="H345" s="221"/>
      <c r="I345" s="221"/>
      <c r="J345" s="236"/>
      <c r="K345" s="169"/>
      <c r="L345" s="168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J345" s="175"/>
      <c r="AK345" s="175"/>
      <c r="AL345" s="175"/>
      <c r="AM345" s="175"/>
    </row>
    <row r="346" spans="5:39">
      <c r="E346" s="748"/>
      <c r="F346" s="175"/>
      <c r="G346" s="175"/>
      <c r="H346" s="175"/>
      <c r="I346" s="175"/>
      <c r="J346" s="758"/>
      <c r="K346" s="169"/>
      <c r="L346" s="168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J346" s="175"/>
      <c r="AK346" s="175"/>
      <c r="AL346" s="175"/>
      <c r="AM346" s="175"/>
    </row>
    <row r="347" spans="5:39">
      <c r="E347" s="208"/>
      <c r="F347" s="175"/>
      <c r="G347" s="341"/>
      <c r="H347" s="175"/>
      <c r="I347" s="175"/>
      <c r="J347" s="236"/>
      <c r="K347" s="169"/>
      <c r="L347" s="168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J347" s="175"/>
      <c r="AK347" s="175"/>
      <c r="AL347" s="175"/>
      <c r="AM347" s="175"/>
    </row>
    <row r="348" spans="5:39">
      <c r="E348" s="273"/>
      <c r="F348" s="389"/>
      <c r="G348" s="390"/>
      <c r="H348" s="175"/>
      <c r="I348" s="175"/>
      <c r="J348" s="236"/>
      <c r="K348" s="169"/>
      <c r="L348" s="423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J348" s="175"/>
      <c r="AK348" s="175"/>
      <c r="AL348" s="175"/>
      <c r="AM348" s="175"/>
    </row>
    <row r="349" spans="5:39">
      <c r="E349" s="764"/>
      <c r="F349" s="765"/>
      <c r="G349" s="766"/>
      <c r="H349" s="175"/>
      <c r="I349" s="175"/>
      <c r="J349" s="236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J349" s="175"/>
      <c r="AK349" s="175"/>
      <c r="AL349" s="175"/>
      <c r="AM349" s="175"/>
    </row>
    <row r="350" spans="5:39">
      <c r="E350" s="767"/>
      <c r="F350" s="768"/>
      <c r="G350" s="244"/>
      <c r="H350" s="175"/>
      <c r="I350" s="175"/>
      <c r="J350" s="214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J350" s="175"/>
      <c r="AK350" s="175"/>
      <c r="AL350" s="175"/>
      <c r="AM350" s="175"/>
    </row>
    <row r="351" spans="5:39">
      <c r="E351" s="767"/>
      <c r="F351" s="768"/>
      <c r="G351" s="244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J351" s="175"/>
      <c r="AK351" s="175"/>
      <c r="AL351" s="175"/>
      <c r="AM351" s="175"/>
    </row>
    <row r="352" spans="5:39">
      <c r="E352" s="169"/>
      <c r="F352" s="168"/>
      <c r="G352" s="244"/>
      <c r="H352" s="175"/>
      <c r="I352" s="175"/>
      <c r="J352" s="175"/>
      <c r="K352" s="402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J352" s="175"/>
      <c r="AK352" s="175"/>
      <c r="AL352" s="175"/>
      <c r="AM352" s="175"/>
    </row>
    <row r="353" spans="5:39">
      <c r="E353" s="169"/>
      <c r="F353" s="174"/>
      <c r="G353" s="214"/>
      <c r="H353" s="175"/>
      <c r="I353" s="175"/>
      <c r="J353" s="175"/>
      <c r="K353" s="273"/>
      <c r="L353" s="389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J353" s="175"/>
      <c r="AK353" s="175"/>
      <c r="AL353" s="175"/>
      <c r="AM353" s="175"/>
    </row>
    <row r="354" spans="5:39">
      <c r="E354" s="173"/>
      <c r="F354" s="174"/>
      <c r="G354" s="214"/>
      <c r="H354" s="175"/>
      <c r="I354" s="175"/>
      <c r="J354" s="175"/>
      <c r="K354" s="169"/>
      <c r="L354" s="403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J354" s="175"/>
      <c r="AK354" s="175"/>
      <c r="AL354" s="175"/>
      <c r="AM354" s="175"/>
    </row>
    <row r="355" spans="5:39">
      <c r="E355" s="767"/>
      <c r="F355" s="168"/>
      <c r="G355" s="244"/>
      <c r="H355" s="175"/>
      <c r="I355" s="175"/>
      <c r="J355" s="175"/>
      <c r="K355" s="169"/>
      <c r="L355" s="168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J355" s="175"/>
      <c r="AK355" s="175"/>
      <c r="AL355" s="175"/>
      <c r="AM355" s="175"/>
    </row>
    <row r="356" spans="5:39">
      <c r="E356" s="767"/>
      <c r="F356" s="168"/>
      <c r="G356" s="244"/>
      <c r="H356" s="175"/>
      <c r="I356" s="175"/>
      <c r="J356" s="175"/>
      <c r="K356" s="169"/>
      <c r="L356" s="168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J356" s="175"/>
      <c r="AK356" s="175"/>
      <c r="AL356" s="175"/>
      <c r="AM356" s="175"/>
    </row>
    <row r="357" spans="5:39">
      <c r="E357" s="767"/>
      <c r="F357" s="168"/>
      <c r="G357" s="244"/>
      <c r="H357" s="175"/>
      <c r="I357" s="175"/>
      <c r="J357" s="175"/>
      <c r="K357" s="173"/>
      <c r="L357" s="174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J357" s="175"/>
      <c r="AK357" s="175"/>
      <c r="AL357" s="175"/>
      <c r="AM357" s="175"/>
    </row>
    <row r="358" spans="5:39">
      <c r="E358" s="169"/>
      <c r="F358" s="168"/>
      <c r="G358" s="244"/>
      <c r="H358" s="175"/>
      <c r="I358" s="175"/>
      <c r="J358" s="175"/>
      <c r="K358" s="173"/>
      <c r="L358" s="174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J358" s="175"/>
      <c r="AK358" s="175"/>
      <c r="AL358" s="175"/>
      <c r="AM358" s="175"/>
    </row>
    <row r="359" spans="5:39">
      <c r="E359" s="176"/>
      <c r="F359" s="177"/>
      <c r="G359" s="242"/>
      <c r="H359" s="175"/>
      <c r="I359" s="175"/>
      <c r="J359" s="175"/>
      <c r="K359" s="173"/>
      <c r="L359" s="174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J359" s="175"/>
      <c r="AK359" s="175"/>
      <c r="AL359" s="175"/>
      <c r="AM359" s="175"/>
    </row>
    <row r="360" spans="5:39">
      <c r="E360" s="176"/>
      <c r="F360" s="769"/>
      <c r="G360" s="770"/>
      <c r="H360" s="175"/>
      <c r="I360" s="175"/>
      <c r="J360" s="175"/>
      <c r="K360" s="169"/>
      <c r="L360" s="421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J360" s="175"/>
      <c r="AK360" s="175"/>
      <c r="AL360" s="175"/>
      <c r="AM360" s="175"/>
    </row>
    <row r="361" spans="5:39">
      <c r="E361" s="175"/>
      <c r="F361" s="175"/>
      <c r="G361" s="175"/>
      <c r="H361" s="175"/>
      <c r="I361" s="175"/>
      <c r="J361" s="390"/>
      <c r="K361" s="399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J361" s="175"/>
      <c r="AK361" s="175"/>
      <c r="AL361" s="175"/>
      <c r="AM361" s="175"/>
    </row>
    <row r="362" spans="5:39">
      <c r="E362" s="175"/>
      <c r="F362" s="752"/>
      <c r="G362" s="175"/>
      <c r="H362" s="175"/>
      <c r="I362" s="175"/>
      <c r="J362" s="244"/>
      <c r="K362" s="169"/>
      <c r="L362" s="403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J362" s="175"/>
      <c r="AK362" s="175"/>
      <c r="AL362" s="175"/>
      <c r="AM362" s="175"/>
    </row>
    <row r="363" spans="5:39">
      <c r="E363" s="273"/>
      <c r="F363" s="389"/>
      <c r="G363" s="753"/>
      <c r="H363" s="273"/>
      <c r="I363" s="389"/>
      <c r="J363" s="244"/>
      <c r="K363" s="169"/>
      <c r="L363" s="421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J363" s="175"/>
      <c r="AK363" s="175"/>
      <c r="AL363" s="175"/>
      <c r="AM363" s="175"/>
    </row>
    <row r="364" spans="5:39">
      <c r="E364" s="169"/>
      <c r="F364" s="178"/>
      <c r="G364" s="754"/>
      <c r="H364" s="169"/>
      <c r="I364" s="168"/>
      <c r="J364" s="244"/>
      <c r="K364" s="169"/>
      <c r="L364" s="174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J364" s="175"/>
      <c r="AK364" s="175"/>
      <c r="AL364" s="175"/>
      <c r="AM364" s="175"/>
    </row>
    <row r="365" spans="5:39">
      <c r="E365" s="169"/>
      <c r="F365" s="168"/>
      <c r="G365" s="244"/>
      <c r="H365" s="169"/>
      <c r="I365" s="174"/>
      <c r="J365" s="244"/>
      <c r="K365" s="173"/>
      <c r="L365" s="200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J365" s="175"/>
      <c r="AK365" s="175"/>
      <c r="AL365" s="175"/>
      <c r="AM365" s="175"/>
    </row>
    <row r="366" spans="5:39">
      <c r="E366" s="169"/>
      <c r="F366" s="168"/>
      <c r="G366" s="244"/>
      <c r="H366" s="169"/>
      <c r="I366" s="168"/>
      <c r="J366" s="175"/>
      <c r="K366" s="175"/>
      <c r="L366" s="175"/>
      <c r="M366" s="390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J366" s="175"/>
      <c r="AK366" s="175"/>
      <c r="AL366" s="175"/>
      <c r="AM366" s="175"/>
    </row>
    <row r="367" spans="5:39">
      <c r="E367" s="169"/>
      <c r="F367" s="168"/>
      <c r="G367" s="236"/>
      <c r="H367" s="169"/>
      <c r="I367" s="168"/>
      <c r="J367" s="175"/>
      <c r="K367" s="175"/>
      <c r="L367" s="175"/>
      <c r="M367" s="244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J367" s="175"/>
      <c r="AK367" s="175"/>
      <c r="AL367" s="175"/>
      <c r="AM367" s="175"/>
    </row>
    <row r="368" spans="5:39"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J368" s="175"/>
      <c r="AK368" s="175"/>
      <c r="AL368" s="175"/>
      <c r="AM368" s="175"/>
    </row>
    <row r="369" spans="5:39">
      <c r="E369" s="175"/>
      <c r="F369" s="175"/>
      <c r="G369" s="175"/>
      <c r="H369" s="175"/>
      <c r="I369" s="175"/>
      <c r="J369" s="175"/>
      <c r="K369" s="419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J369" s="175"/>
      <c r="AK369" s="175"/>
      <c r="AL369" s="175"/>
      <c r="AM369" s="175"/>
    </row>
    <row r="370" spans="5:39">
      <c r="E370" s="175"/>
      <c r="F370" s="175"/>
      <c r="G370" s="175"/>
      <c r="H370" s="175"/>
      <c r="I370" s="175"/>
      <c r="J370" s="175"/>
      <c r="K370" s="273"/>
      <c r="L370" s="389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J370" s="175"/>
      <c r="AK370" s="175"/>
      <c r="AL370" s="175"/>
      <c r="AM370" s="175"/>
    </row>
    <row r="371" spans="5:39">
      <c r="E371" s="175"/>
      <c r="F371" s="175"/>
      <c r="G371" s="175"/>
      <c r="H371" s="175"/>
      <c r="I371" s="175"/>
      <c r="J371" s="390"/>
      <c r="K371" s="418"/>
      <c r="L371" s="419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J371" s="175"/>
      <c r="AK371" s="175"/>
      <c r="AL371" s="175"/>
      <c r="AM371" s="175"/>
    </row>
    <row r="372" spans="5:39">
      <c r="E372" s="175"/>
      <c r="F372" s="175"/>
      <c r="G372" s="175"/>
      <c r="H372" s="175"/>
      <c r="I372" s="175"/>
      <c r="J372" s="406"/>
      <c r="K372" s="169"/>
      <c r="L372" s="168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J372" s="175"/>
      <c r="AK372" s="175"/>
      <c r="AL372" s="175"/>
      <c r="AM372" s="175"/>
    </row>
    <row r="373" spans="5:39">
      <c r="E373" s="175"/>
      <c r="F373" s="221"/>
      <c r="G373" s="221"/>
      <c r="H373" s="221"/>
      <c r="I373" s="221"/>
      <c r="J373" s="244"/>
      <c r="K373" s="173"/>
      <c r="L373" s="174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J373" s="175"/>
      <c r="AK373" s="175"/>
      <c r="AL373" s="175"/>
      <c r="AM373" s="175"/>
    </row>
    <row r="374" spans="5:39">
      <c r="E374" s="175"/>
      <c r="F374" s="175"/>
      <c r="G374" s="265"/>
      <c r="H374" s="265"/>
      <c r="I374" s="265"/>
      <c r="J374" s="214"/>
      <c r="K374" s="173"/>
      <c r="L374" s="174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J374" s="175"/>
      <c r="AK374" s="175"/>
      <c r="AL374" s="175"/>
      <c r="AM374" s="175"/>
    </row>
    <row r="375" spans="5:39">
      <c r="E375" s="175"/>
      <c r="F375" s="175"/>
      <c r="G375" s="175"/>
      <c r="H375" s="175"/>
      <c r="I375" s="175"/>
      <c r="J375" s="242"/>
      <c r="K375" s="173"/>
      <c r="L375" s="174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J375" s="175"/>
      <c r="AK375" s="175"/>
      <c r="AL375" s="175"/>
      <c r="AM375" s="175"/>
    </row>
    <row r="376" spans="5:39">
      <c r="E376" s="175"/>
      <c r="F376" s="749"/>
      <c r="G376" s="175"/>
      <c r="H376" s="175"/>
      <c r="I376" s="175"/>
      <c r="J376" s="577"/>
      <c r="K376" s="173"/>
      <c r="L376" s="174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J376" s="175"/>
      <c r="AK376" s="175"/>
      <c r="AL376" s="175"/>
      <c r="AM376" s="175"/>
    </row>
    <row r="377" spans="5:39">
      <c r="E377" s="175"/>
      <c r="F377" s="175"/>
      <c r="G377" s="175"/>
      <c r="H377" s="175"/>
      <c r="I377" s="175"/>
      <c r="J377" s="390"/>
      <c r="K377" s="176"/>
      <c r="L377" s="177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J377" s="175"/>
      <c r="AK377" s="175"/>
      <c r="AL377" s="175"/>
      <c r="AM377" s="175"/>
    </row>
    <row r="378" spans="5:39">
      <c r="E378" s="175"/>
      <c r="F378" s="175"/>
      <c r="G378" s="175"/>
      <c r="H378" s="175"/>
      <c r="I378" s="755"/>
      <c r="J378" s="214"/>
      <c r="K378" s="173"/>
      <c r="L378" s="174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J378" s="175"/>
      <c r="AK378" s="175"/>
      <c r="AL378" s="175"/>
      <c r="AM378" s="175"/>
    </row>
    <row r="379" spans="5:39">
      <c r="E379" s="748"/>
      <c r="F379" s="175"/>
      <c r="G379" s="175"/>
      <c r="H379" s="175"/>
      <c r="I379" s="175"/>
      <c r="J379" s="175"/>
      <c r="K379" s="169"/>
      <c r="L379" s="168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J379" s="175"/>
      <c r="AK379" s="175"/>
      <c r="AL379" s="175"/>
      <c r="AM379" s="175"/>
    </row>
    <row r="380" spans="5:39">
      <c r="E380" s="175"/>
      <c r="F380" s="175"/>
      <c r="G380" s="175"/>
      <c r="H380" s="175"/>
      <c r="I380" s="175"/>
      <c r="J380" s="175"/>
      <c r="K380" s="173"/>
      <c r="L380" s="174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J380" s="175"/>
      <c r="AK380" s="175"/>
      <c r="AL380" s="175"/>
      <c r="AM380" s="175"/>
    </row>
    <row r="381" spans="5:39">
      <c r="E381" s="175"/>
      <c r="F381" s="752"/>
      <c r="G381" s="175"/>
      <c r="H381" s="175"/>
      <c r="I381" s="175"/>
      <c r="J381" s="175"/>
      <c r="K381" s="173"/>
      <c r="L381" s="174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J381" s="175"/>
      <c r="AK381" s="175"/>
      <c r="AL381" s="175"/>
      <c r="AM381" s="175"/>
    </row>
    <row r="382" spans="5:39">
      <c r="E382" s="273"/>
      <c r="F382" s="389"/>
      <c r="G382" s="390"/>
      <c r="H382" s="273"/>
      <c r="I382" s="389"/>
      <c r="J382" s="175"/>
      <c r="K382" s="240"/>
      <c r="L382" s="175"/>
      <c r="M382" s="390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J382" s="175"/>
      <c r="AK382" s="175"/>
      <c r="AL382" s="175"/>
      <c r="AM382" s="175"/>
    </row>
    <row r="383" spans="5:39">
      <c r="E383" s="169"/>
      <c r="F383" s="168"/>
      <c r="G383" s="244"/>
      <c r="H383" s="180"/>
      <c r="I383" s="175"/>
      <c r="J383" s="175"/>
      <c r="K383" s="169"/>
      <c r="L383" s="168"/>
      <c r="M383" s="406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K383" s="175"/>
      <c r="AL383" s="175"/>
      <c r="AM383" s="175"/>
    </row>
    <row r="384" spans="5:39">
      <c r="E384" s="169"/>
      <c r="F384" s="168"/>
      <c r="G384" s="244"/>
      <c r="H384" s="631"/>
      <c r="I384" s="183"/>
      <c r="J384" s="175"/>
      <c r="K384" s="169"/>
      <c r="L384" s="168"/>
      <c r="M384" s="214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K384" s="175"/>
      <c r="AL384" s="175"/>
      <c r="AM384" s="175"/>
    </row>
    <row r="385" spans="5:39">
      <c r="E385" s="169"/>
      <c r="F385" s="168"/>
      <c r="G385" s="244"/>
      <c r="H385" s="169"/>
      <c r="I385" s="168"/>
      <c r="J385" s="175"/>
      <c r="K385" s="169"/>
      <c r="L385" s="168"/>
      <c r="M385" s="214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K385" s="175"/>
      <c r="AL385" s="175"/>
      <c r="AM385" s="175"/>
    </row>
    <row r="386" spans="5:39">
      <c r="E386" s="169"/>
      <c r="F386" s="168"/>
      <c r="G386" s="244"/>
      <c r="H386" s="180"/>
      <c r="I386" s="174"/>
      <c r="J386" s="237"/>
      <c r="K386" s="169"/>
      <c r="L386" s="168"/>
      <c r="M386" s="244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K386" s="175"/>
      <c r="AL386" s="175"/>
      <c r="AM386" s="175"/>
    </row>
    <row r="387" spans="5:39">
      <c r="E387" s="176"/>
      <c r="F387" s="179"/>
      <c r="G387" s="391"/>
      <c r="H387" s="180"/>
      <c r="I387" s="183"/>
      <c r="J387" s="175"/>
      <c r="K387" s="175"/>
      <c r="L387" s="175"/>
      <c r="M387" s="214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K387" s="175"/>
      <c r="AL387" s="175"/>
      <c r="AM387" s="175"/>
    </row>
    <row r="388" spans="5:39">
      <c r="E388" s="176"/>
      <c r="F388" s="177"/>
      <c r="G388" s="242"/>
      <c r="H388" s="180"/>
      <c r="I388" s="183"/>
      <c r="J388" s="175"/>
      <c r="K388" s="175"/>
      <c r="L388" s="175"/>
      <c r="M388" s="391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K388" s="175"/>
      <c r="AL388" s="175"/>
      <c r="AM388" s="175"/>
    </row>
    <row r="389" spans="5:39">
      <c r="E389" s="169"/>
      <c r="F389" s="403"/>
      <c r="G389" s="237"/>
      <c r="H389" s="175"/>
      <c r="I389" s="175"/>
      <c r="J389" s="175"/>
      <c r="K389" s="175"/>
      <c r="L389" s="175"/>
      <c r="M389" s="214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K389" s="175"/>
      <c r="AL389" s="175"/>
      <c r="AM389" s="175"/>
    </row>
    <row r="390" spans="5:39">
      <c r="E390" s="169"/>
      <c r="F390" s="168"/>
      <c r="G390" s="214"/>
      <c r="H390" s="175"/>
      <c r="I390" s="175"/>
      <c r="J390" s="175"/>
      <c r="K390" s="399"/>
      <c r="L390" s="175"/>
      <c r="M390" s="214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K390" s="175"/>
      <c r="AL390" s="175"/>
      <c r="AM390" s="175"/>
    </row>
    <row r="391" spans="5:39">
      <c r="E391" s="341"/>
      <c r="F391" s="175"/>
      <c r="G391" s="175"/>
      <c r="H391" s="175"/>
      <c r="I391" s="175"/>
      <c r="J391" s="390"/>
      <c r="K391" s="273"/>
      <c r="L391" s="389"/>
      <c r="M391" s="214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K391" s="175"/>
      <c r="AL391" s="175"/>
      <c r="AM391" s="175"/>
    </row>
    <row r="392" spans="5:39">
      <c r="E392" s="273"/>
      <c r="F392" s="389"/>
      <c r="G392" s="390"/>
      <c r="H392" s="175"/>
      <c r="I392" s="175"/>
      <c r="J392" s="237"/>
      <c r="K392" s="173"/>
      <c r="L392" s="174"/>
      <c r="M392" s="214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J392" s="175"/>
      <c r="AK392" s="175"/>
      <c r="AL392" s="175"/>
      <c r="AM392" s="175"/>
    </row>
    <row r="393" spans="5:39">
      <c r="E393" s="173"/>
      <c r="F393" s="168"/>
      <c r="G393" s="244"/>
      <c r="H393" s="175"/>
      <c r="I393" s="175"/>
      <c r="J393" s="241"/>
      <c r="K393" s="173"/>
      <c r="L393" s="174"/>
      <c r="M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J393" s="175"/>
      <c r="AK393" s="175"/>
      <c r="AL393" s="175"/>
      <c r="AM393" s="175"/>
    </row>
    <row r="394" spans="5:39">
      <c r="E394" s="175"/>
      <c r="F394" s="175"/>
      <c r="G394" s="175"/>
      <c r="H394" s="175"/>
      <c r="I394" s="175"/>
      <c r="J394" s="244"/>
      <c r="K394" s="173"/>
      <c r="L394" s="174"/>
      <c r="M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J394" s="175"/>
      <c r="AK394" s="175"/>
      <c r="AL394" s="175"/>
      <c r="AM394" s="175"/>
    </row>
    <row r="395" spans="5:39">
      <c r="E395" s="173"/>
      <c r="F395" s="168"/>
      <c r="G395" s="244"/>
      <c r="H395" s="175"/>
      <c r="I395" s="175"/>
      <c r="J395" s="391"/>
      <c r="K395" s="173"/>
      <c r="L395" s="174"/>
      <c r="M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J395" s="175"/>
      <c r="AK395" s="175"/>
      <c r="AL395" s="175"/>
      <c r="AM395" s="175"/>
    </row>
    <row r="396" spans="5:39">
      <c r="E396" s="169"/>
      <c r="F396" s="168"/>
      <c r="G396" s="244"/>
      <c r="H396" s="175"/>
      <c r="I396" s="175"/>
      <c r="J396" s="244"/>
      <c r="K396" s="173"/>
      <c r="L396" s="174"/>
      <c r="M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J396" s="175"/>
      <c r="AK396" s="175"/>
      <c r="AL396" s="175"/>
      <c r="AM396" s="175"/>
    </row>
    <row r="397" spans="5:39">
      <c r="E397" s="175"/>
      <c r="F397" s="175"/>
      <c r="G397" s="175"/>
      <c r="H397" s="175"/>
      <c r="I397" s="175"/>
      <c r="J397" s="241"/>
      <c r="K397" s="173"/>
      <c r="L397" s="200"/>
      <c r="M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J397" s="175"/>
      <c r="AK397" s="175"/>
      <c r="AL397" s="175"/>
      <c r="AM397" s="175"/>
    </row>
    <row r="398" spans="5:39">
      <c r="E398" s="175"/>
      <c r="F398" s="175"/>
      <c r="G398" s="175"/>
      <c r="H398" s="175"/>
      <c r="I398" s="175"/>
      <c r="J398" s="175"/>
      <c r="K398" s="176"/>
      <c r="L398" s="179"/>
      <c r="M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J398" s="175"/>
      <c r="AK398" s="175"/>
      <c r="AL398" s="175"/>
      <c r="AM398" s="175"/>
    </row>
    <row r="399" spans="5:39">
      <c r="E399" s="175"/>
      <c r="F399" s="175"/>
      <c r="G399" s="175"/>
      <c r="H399" s="175"/>
      <c r="I399" s="175"/>
      <c r="J399" s="175"/>
      <c r="K399" s="169"/>
      <c r="L399" s="168"/>
      <c r="M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J399" s="175"/>
      <c r="AK399" s="175"/>
      <c r="AL399" s="175"/>
      <c r="AM399" s="175"/>
    </row>
    <row r="400" spans="5:39">
      <c r="E400" s="175"/>
      <c r="F400" s="175"/>
      <c r="G400" s="175"/>
      <c r="H400" s="175"/>
      <c r="I400" s="175"/>
      <c r="J400" s="175"/>
      <c r="K400" s="169"/>
      <c r="L400" s="168"/>
      <c r="M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J400" s="175"/>
      <c r="AK400" s="175"/>
      <c r="AL400" s="175"/>
      <c r="AM400" s="175"/>
    </row>
    <row r="401" spans="5:39">
      <c r="E401" s="402"/>
      <c r="F401" s="175"/>
      <c r="G401" s="175"/>
      <c r="H401" s="240"/>
      <c r="I401" s="240"/>
      <c r="J401" s="390"/>
      <c r="K401" s="399"/>
      <c r="L401" s="175"/>
      <c r="M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J401" s="175"/>
      <c r="AK401" s="175"/>
      <c r="AL401" s="175"/>
      <c r="AM401" s="175"/>
    </row>
    <row r="402" spans="5:39">
      <c r="E402" s="401"/>
      <c r="F402" s="175"/>
      <c r="G402" s="175"/>
      <c r="H402" s="273"/>
      <c r="I402" s="389"/>
      <c r="J402" s="244"/>
      <c r="K402" s="173"/>
      <c r="L402" s="174"/>
      <c r="M402" s="390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J402" s="175"/>
      <c r="AK402" s="175"/>
      <c r="AL402" s="175"/>
      <c r="AM402" s="175"/>
    </row>
    <row r="403" spans="5:39">
      <c r="E403" s="273"/>
      <c r="F403" s="389"/>
      <c r="G403" s="390"/>
      <c r="H403" s="169"/>
      <c r="I403" s="168"/>
      <c r="J403" s="175"/>
      <c r="K403" s="169"/>
      <c r="L403" s="174"/>
      <c r="M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J403" s="175"/>
      <c r="AK403" s="175"/>
      <c r="AL403" s="175"/>
      <c r="AM403" s="175"/>
    </row>
    <row r="404" spans="5:39">
      <c r="E404" s="169"/>
      <c r="F404" s="168"/>
      <c r="G404" s="244"/>
      <c r="H404" s="169"/>
      <c r="I404" s="168"/>
      <c r="J404" s="175"/>
      <c r="K404" s="169"/>
      <c r="L404" s="168"/>
      <c r="M404" s="214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J404" s="175"/>
      <c r="AK404" s="175"/>
      <c r="AL404" s="175"/>
      <c r="AM404" s="175"/>
    </row>
    <row r="405" spans="5:39">
      <c r="E405" s="169"/>
      <c r="F405" s="168"/>
      <c r="G405" s="244"/>
      <c r="H405" s="169"/>
      <c r="I405" s="168"/>
      <c r="J405" s="175"/>
      <c r="K405" s="173"/>
      <c r="L405" s="174"/>
      <c r="M405" s="244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J405" s="175"/>
      <c r="AK405" s="175"/>
      <c r="AL405" s="175"/>
      <c r="AM405" s="175"/>
    </row>
    <row r="406" spans="5:39">
      <c r="E406" s="169"/>
      <c r="F406" s="168"/>
      <c r="G406" s="244"/>
      <c r="H406" s="169"/>
      <c r="I406" s="168"/>
      <c r="J406" s="214"/>
      <c r="K406" s="173"/>
      <c r="L406" s="174"/>
      <c r="M406" s="244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J406" s="175"/>
      <c r="AK406" s="175"/>
      <c r="AL406" s="175"/>
      <c r="AM406" s="175"/>
    </row>
    <row r="407" spans="5:39">
      <c r="E407" s="169"/>
      <c r="F407" s="168"/>
      <c r="G407" s="244"/>
      <c r="H407" s="169"/>
      <c r="I407" s="757"/>
      <c r="J407" s="214"/>
      <c r="K407" s="173"/>
      <c r="L407" s="174"/>
      <c r="M407" s="244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J407" s="175"/>
      <c r="AK407" s="175"/>
      <c r="AL407" s="175"/>
      <c r="AM407" s="175"/>
    </row>
    <row r="408" spans="5:39">
      <c r="E408" s="169"/>
      <c r="F408" s="421"/>
      <c r="G408" s="241"/>
      <c r="H408" s="169"/>
      <c r="I408" s="627"/>
      <c r="J408" s="214"/>
      <c r="K408" s="173"/>
      <c r="L408" s="174"/>
      <c r="M408" s="244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J408" s="175"/>
      <c r="AK408" s="175"/>
      <c r="AL408" s="175"/>
      <c r="AM408" s="175"/>
    </row>
    <row r="409" spans="5:39">
      <c r="E409" s="176"/>
      <c r="F409" s="179"/>
      <c r="G409" s="391"/>
      <c r="H409" s="169"/>
      <c r="I409" s="168"/>
      <c r="J409" s="175"/>
      <c r="K409" s="168"/>
      <c r="L409" s="174"/>
      <c r="M409" s="759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J409" s="175"/>
      <c r="AK409" s="175"/>
      <c r="AL409" s="175"/>
      <c r="AM409" s="175"/>
    </row>
    <row r="410" spans="5:39">
      <c r="E410" s="176"/>
      <c r="F410" s="177"/>
      <c r="G410" s="242"/>
      <c r="H410" s="169"/>
      <c r="I410" s="168"/>
      <c r="J410" s="175"/>
      <c r="K410" s="175"/>
      <c r="L410" s="175"/>
      <c r="M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J410" s="175"/>
      <c r="AK410" s="175"/>
      <c r="AL410" s="175"/>
      <c r="AM410" s="175"/>
    </row>
    <row r="411" spans="5:39">
      <c r="E411" s="169"/>
      <c r="F411" s="403"/>
      <c r="G411" s="237"/>
      <c r="H411" s="169"/>
      <c r="I411" s="168"/>
      <c r="J411" s="175"/>
      <c r="K411" s="175"/>
      <c r="L411" s="175"/>
      <c r="M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J411" s="175"/>
      <c r="AK411" s="175"/>
      <c r="AL411" s="175"/>
      <c r="AM411" s="175"/>
    </row>
    <row r="412" spans="5:39">
      <c r="E412" s="169"/>
      <c r="F412" s="168"/>
      <c r="G412" s="214"/>
      <c r="H412" s="175"/>
      <c r="I412" s="175"/>
      <c r="J412" s="175"/>
      <c r="K412" s="175"/>
      <c r="L412" s="175"/>
      <c r="M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J412" s="175"/>
      <c r="AK412" s="175"/>
      <c r="AL412" s="175"/>
      <c r="AM412" s="175"/>
    </row>
    <row r="413" spans="5:39" ht="15.75">
      <c r="E413" s="760"/>
      <c r="F413" s="175"/>
      <c r="G413" s="761"/>
      <c r="H413" s="175"/>
      <c r="I413" s="175"/>
      <c r="J413" s="175"/>
      <c r="K413" s="175"/>
      <c r="L413" s="175"/>
      <c r="M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J413" s="175"/>
      <c r="AK413" s="175"/>
      <c r="AL413" s="175"/>
      <c r="AM413" s="175"/>
    </row>
    <row r="414" spans="5:39">
      <c r="E414" s="273"/>
      <c r="F414" s="389"/>
      <c r="G414" s="390"/>
      <c r="H414" s="175"/>
      <c r="I414" s="175"/>
      <c r="J414" s="175"/>
      <c r="K414" s="175"/>
      <c r="L414" s="175"/>
      <c r="M414" s="390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J414" s="175"/>
      <c r="AK414" s="175"/>
      <c r="AL414" s="175"/>
      <c r="AM414" s="175"/>
    </row>
    <row r="415" spans="5:39">
      <c r="E415" s="169"/>
      <c r="F415" s="168"/>
      <c r="G415" s="236"/>
      <c r="H415" s="175"/>
      <c r="I415" s="175"/>
      <c r="J415" s="175"/>
      <c r="K415" s="175"/>
      <c r="L415" s="175"/>
      <c r="M415" s="237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J415" s="175"/>
      <c r="AK415" s="175"/>
      <c r="AL415" s="175"/>
      <c r="AM415" s="175"/>
    </row>
    <row r="416" spans="5:39">
      <c r="E416" s="169"/>
      <c r="F416" s="168"/>
      <c r="G416" s="236"/>
      <c r="H416" s="175"/>
      <c r="I416" s="175"/>
      <c r="J416" s="175"/>
      <c r="K416" s="175"/>
      <c r="L416" s="175"/>
      <c r="M416" s="236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J416" s="175"/>
      <c r="AK416" s="175"/>
      <c r="AL416" s="175"/>
      <c r="AM416" s="175"/>
    </row>
    <row r="417" spans="5:39">
      <c r="E417" s="169"/>
      <c r="F417" s="168"/>
      <c r="G417" s="236"/>
      <c r="H417" s="175"/>
      <c r="I417" s="175"/>
      <c r="J417" s="175"/>
      <c r="K417" s="175"/>
      <c r="L417" s="175"/>
      <c r="M417" s="244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J417" s="175"/>
      <c r="AK417" s="175"/>
      <c r="AL417" s="175"/>
      <c r="AM417" s="175"/>
    </row>
    <row r="418" spans="5:39">
      <c r="E418" s="169"/>
      <c r="F418" s="168"/>
      <c r="G418" s="236"/>
      <c r="H418" s="175"/>
      <c r="I418" s="175"/>
      <c r="J418" s="175"/>
      <c r="K418" s="175"/>
      <c r="L418" s="175"/>
      <c r="M418" s="244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J418" s="175"/>
      <c r="AK418" s="175"/>
      <c r="AL418" s="175"/>
      <c r="AM418" s="175"/>
    </row>
    <row r="419" spans="5:39">
      <c r="E419" s="169"/>
      <c r="F419" s="168"/>
      <c r="G419" s="244"/>
      <c r="H419" s="175"/>
      <c r="I419" s="175"/>
      <c r="J419" s="175"/>
      <c r="K419" s="175"/>
      <c r="L419" s="175"/>
      <c r="M419" s="244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J419" s="175"/>
      <c r="AK419" s="175"/>
      <c r="AL419" s="175"/>
      <c r="AM419" s="175"/>
    </row>
    <row r="420" spans="5:39">
      <c r="E420" s="173"/>
      <c r="F420" s="174"/>
      <c r="G420" s="214"/>
      <c r="H420" s="175"/>
      <c r="I420" s="175"/>
      <c r="J420" s="175"/>
      <c r="K420" s="175"/>
      <c r="L420" s="175"/>
      <c r="M420" s="214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J420" s="175"/>
      <c r="AK420" s="175"/>
      <c r="AL420" s="175"/>
      <c r="AM420" s="175"/>
    </row>
    <row r="421" spans="5:39">
      <c r="E421" s="169"/>
      <c r="F421" s="168"/>
      <c r="G421" s="244"/>
      <c r="H421" s="240"/>
      <c r="I421" s="175"/>
      <c r="J421" s="175"/>
      <c r="K421" s="175"/>
      <c r="L421" s="175"/>
      <c r="M421" s="241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J421" s="175"/>
      <c r="AK421" s="175"/>
      <c r="AL421" s="175"/>
      <c r="AM421" s="175"/>
    </row>
    <row r="422" spans="5:39">
      <c r="E422" s="169"/>
      <c r="F422" s="187"/>
      <c r="G422" s="244"/>
      <c r="H422" s="273"/>
      <c r="I422" s="389"/>
      <c r="J422" s="175"/>
      <c r="K422" s="175"/>
      <c r="L422" s="175"/>
      <c r="M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J422" s="175"/>
      <c r="AK422" s="175"/>
      <c r="AL422" s="175"/>
      <c r="AM422" s="175"/>
    </row>
    <row r="423" spans="5:39">
      <c r="E423" s="169"/>
      <c r="F423" s="168"/>
      <c r="G423" s="244"/>
      <c r="H423" s="169"/>
      <c r="I423" s="168"/>
      <c r="J423" s="175"/>
      <c r="K423" s="175"/>
      <c r="L423" s="175"/>
      <c r="M423" s="237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J423" s="175"/>
      <c r="AK423" s="175"/>
      <c r="AL423" s="175"/>
      <c r="AM423" s="175"/>
    </row>
    <row r="424" spans="5:39">
      <c r="E424" s="399"/>
      <c r="F424" s="173"/>
      <c r="G424" s="175"/>
      <c r="H424" s="173"/>
      <c r="I424" s="168"/>
      <c r="J424" s="175"/>
      <c r="K424" s="175"/>
      <c r="L424" s="175"/>
      <c r="M424" s="241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J424" s="175"/>
      <c r="AK424" s="175"/>
      <c r="AL424" s="175"/>
      <c r="AM424" s="175"/>
    </row>
    <row r="425" spans="5:39">
      <c r="E425" s="273"/>
      <c r="F425" s="389"/>
      <c r="G425" s="420"/>
      <c r="H425" s="169"/>
      <c r="I425" s="168"/>
      <c r="J425" s="175"/>
      <c r="K425" s="175"/>
      <c r="L425" s="175"/>
      <c r="M425" s="241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J425" s="175"/>
      <c r="AK425" s="175"/>
      <c r="AL425" s="175"/>
      <c r="AM425" s="175"/>
    </row>
    <row r="426" spans="5:39">
      <c r="E426" s="173"/>
      <c r="F426" s="174"/>
      <c r="G426" s="214"/>
      <c r="H426" s="169"/>
      <c r="I426" s="168"/>
      <c r="M426" s="244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J426" s="175"/>
      <c r="AK426" s="175"/>
      <c r="AL426" s="175"/>
      <c r="AM426" s="175"/>
    </row>
    <row r="427" spans="5:39">
      <c r="E427" s="175"/>
      <c r="F427" s="175"/>
      <c r="G427" s="175"/>
      <c r="H427" s="175"/>
      <c r="I427" s="175"/>
      <c r="M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J427" s="175"/>
      <c r="AK427" s="175"/>
      <c r="AL427" s="175"/>
      <c r="AM427" s="175"/>
    </row>
    <row r="428" spans="5:39">
      <c r="E428" s="175"/>
      <c r="F428" s="175"/>
      <c r="G428" s="175"/>
      <c r="H428" s="175"/>
      <c r="I428" s="175"/>
      <c r="M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J428" s="175"/>
      <c r="AK428" s="175"/>
      <c r="AL428" s="175"/>
      <c r="AM428" s="175"/>
    </row>
    <row r="429" spans="5:39">
      <c r="E429" s="175"/>
      <c r="F429" s="175"/>
      <c r="G429" s="175"/>
      <c r="H429" s="175"/>
      <c r="I429" s="175"/>
      <c r="M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J429" s="175"/>
      <c r="AK429" s="175"/>
      <c r="AL429" s="175"/>
      <c r="AM429" s="175"/>
    </row>
    <row r="430" spans="5:39">
      <c r="E430" s="341"/>
      <c r="F430" s="175"/>
      <c r="G430" s="175"/>
      <c r="H430" s="175"/>
      <c r="I430" s="175"/>
      <c r="M430" s="577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J430" s="175"/>
      <c r="AK430" s="175"/>
      <c r="AL430" s="175"/>
      <c r="AM430" s="175"/>
    </row>
    <row r="431" spans="5:39">
      <c r="E431" s="273"/>
      <c r="F431" s="389"/>
      <c r="G431" s="390"/>
      <c r="H431" s="341"/>
      <c r="I431" s="175"/>
      <c r="M431" s="390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J431" s="175"/>
      <c r="AK431" s="175"/>
      <c r="AL431" s="175"/>
      <c r="AM431" s="175"/>
    </row>
    <row r="432" spans="5:39">
      <c r="E432" s="169"/>
      <c r="F432" s="168"/>
      <c r="G432" s="244"/>
      <c r="H432" s="273"/>
      <c r="I432" s="389"/>
      <c r="M432" s="214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J432" s="175"/>
      <c r="AK432" s="175"/>
      <c r="AL432" s="175"/>
      <c r="AM432" s="175"/>
    </row>
    <row r="433" spans="5:39">
      <c r="E433" s="169"/>
      <c r="F433" s="168"/>
      <c r="G433" s="244"/>
      <c r="H433" s="173"/>
      <c r="I433" s="771"/>
      <c r="M433" s="244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J433" s="175"/>
      <c r="AK433" s="175"/>
      <c r="AL433" s="175"/>
      <c r="AM433" s="175"/>
    </row>
    <row r="434" spans="5:39">
      <c r="E434" s="169"/>
      <c r="F434" s="168"/>
      <c r="G434" s="244"/>
      <c r="H434" s="169"/>
      <c r="I434" s="168"/>
      <c r="M434" s="214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J434" s="175"/>
      <c r="AK434" s="175"/>
      <c r="AL434" s="175"/>
      <c r="AM434" s="175"/>
    </row>
    <row r="435" spans="5:39">
      <c r="E435" s="169"/>
      <c r="F435" s="168"/>
      <c r="G435" s="244"/>
      <c r="H435" s="173"/>
      <c r="I435" s="174"/>
      <c r="M435" s="244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J435" s="175"/>
      <c r="AK435" s="175"/>
      <c r="AL435" s="175"/>
      <c r="AM435" s="175"/>
    </row>
    <row r="436" spans="5:39">
      <c r="E436" s="169"/>
      <c r="F436" s="168"/>
      <c r="G436" s="244"/>
      <c r="H436" s="176"/>
      <c r="I436" s="177"/>
      <c r="M436" s="242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J436" s="175"/>
      <c r="AK436" s="175"/>
      <c r="AL436" s="175"/>
      <c r="AM436" s="175"/>
    </row>
    <row r="437" spans="5:39">
      <c r="E437" s="176"/>
      <c r="F437" s="177"/>
      <c r="G437" s="242"/>
      <c r="H437" s="208"/>
      <c r="I437" s="175"/>
      <c r="M437" s="242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J437" s="175"/>
      <c r="AK437" s="175"/>
      <c r="AL437" s="175"/>
      <c r="AM437" s="175"/>
    </row>
    <row r="438" spans="5:39">
      <c r="E438" s="176"/>
      <c r="F438" s="177"/>
      <c r="G438" s="242"/>
      <c r="H438" s="273"/>
      <c r="I438" s="389"/>
      <c r="M438" s="242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J438" s="175"/>
      <c r="AK438" s="175"/>
      <c r="AL438" s="175"/>
      <c r="AM438" s="175"/>
    </row>
    <row r="439" spans="5:39">
      <c r="E439" s="173"/>
      <c r="F439" s="174"/>
      <c r="G439" s="214"/>
      <c r="H439" s="169"/>
      <c r="I439" s="174"/>
      <c r="M439" s="242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J439" s="175"/>
      <c r="AK439" s="175"/>
      <c r="AL439" s="175"/>
      <c r="AM439" s="175"/>
    </row>
    <row r="440" spans="5:39">
      <c r="E440" s="175"/>
      <c r="F440" s="175"/>
      <c r="G440" s="422"/>
      <c r="H440" s="175"/>
      <c r="I440" s="175"/>
      <c r="M440" s="244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J440" s="175"/>
      <c r="AK440" s="175"/>
      <c r="AL440" s="175"/>
      <c r="AM440" s="175"/>
    </row>
    <row r="441" spans="5:39">
      <c r="E441" s="169"/>
      <c r="F441" s="168"/>
      <c r="G441" s="244"/>
      <c r="H441" s="175"/>
      <c r="I441" s="175"/>
      <c r="M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J441" s="175"/>
      <c r="AK441" s="175"/>
      <c r="AL441" s="175"/>
      <c r="AM441" s="175"/>
    </row>
    <row r="442" spans="5:39">
      <c r="E442" s="173"/>
      <c r="F442" s="200"/>
      <c r="G442" s="214"/>
      <c r="H442" s="175"/>
      <c r="I442" s="175"/>
      <c r="M442" s="242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J442" s="175"/>
      <c r="AK442" s="175"/>
      <c r="AL442" s="175"/>
      <c r="AM442" s="175"/>
    </row>
    <row r="443" spans="5:39">
      <c r="E443" s="169"/>
      <c r="F443" s="168"/>
      <c r="G443" s="244"/>
      <c r="H443" s="175"/>
      <c r="I443" s="175"/>
      <c r="M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J443" s="175"/>
      <c r="AK443" s="175"/>
      <c r="AL443" s="175"/>
      <c r="AM443" s="175"/>
    </row>
    <row r="444" spans="5:39">
      <c r="E444" s="173"/>
      <c r="F444" s="174"/>
      <c r="G444" s="214"/>
      <c r="H444" s="175"/>
      <c r="I444" s="175"/>
      <c r="M444" s="244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J444" s="175"/>
      <c r="AK444" s="175"/>
      <c r="AL444" s="175"/>
      <c r="AM444" s="175"/>
    </row>
    <row r="445" spans="5:39">
      <c r="E445" s="173"/>
      <c r="F445" s="174"/>
      <c r="G445" s="214"/>
      <c r="H445" s="175"/>
      <c r="I445" s="175"/>
      <c r="M445" s="244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J445" s="175"/>
      <c r="AK445" s="175"/>
      <c r="AL445" s="175"/>
      <c r="AM445" s="175"/>
    </row>
    <row r="446" spans="5:39">
      <c r="E446" s="175"/>
      <c r="F446" s="175"/>
      <c r="G446" s="175"/>
      <c r="H446" s="175"/>
      <c r="I446" s="175"/>
      <c r="M446" s="244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J446" s="175"/>
      <c r="AK446" s="175"/>
      <c r="AL446" s="175"/>
      <c r="AM446" s="175"/>
    </row>
    <row r="447" spans="5:39">
      <c r="E447" s="169"/>
      <c r="F447" s="183"/>
      <c r="G447" s="241"/>
      <c r="H447" s="169"/>
      <c r="I447" s="403"/>
      <c r="M447" s="236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J447" s="175"/>
      <c r="AK447" s="175"/>
      <c r="AL447" s="175"/>
      <c r="AM447" s="175"/>
    </row>
    <row r="448" spans="5:39">
      <c r="E448" s="175"/>
      <c r="F448" s="749"/>
      <c r="G448" s="749"/>
      <c r="H448" s="169"/>
      <c r="I448" s="175"/>
      <c r="M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J448" s="175"/>
      <c r="AK448" s="175"/>
      <c r="AL448" s="175"/>
      <c r="AM448" s="175"/>
    </row>
    <row r="449" spans="5:39">
      <c r="E449" s="175"/>
      <c r="F449" s="747"/>
      <c r="G449" s="175"/>
      <c r="H449" s="175"/>
      <c r="I449" s="755"/>
      <c r="M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J449" s="175"/>
      <c r="AK449" s="175"/>
      <c r="AL449" s="175"/>
      <c r="AM449" s="175"/>
    </row>
    <row r="450" spans="5:39">
      <c r="E450" s="748"/>
      <c r="F450" s="175"/>
      <c r="G450" s="175"/>
      <c r="H450" s="175"/>
      <c r="I450" s="175"/>
      <c r="M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J450" s="175"/>
      <c r="AK450" s="175"/>
      <c r="AL450" s="175"/>
      <c r="AM450" s="175"/>
    </row>
    <row r="451" spans="5:39">
      <c r="E451" s="175"/>
      <c r="F451" s="175"/>
      <c r="G451" s="175"/>
      <c r="H451" s="630"/>
      <c r="I451" s="175"/>
      <c r="M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J451" s="175"/>
      <c r="AK451" s="175"/>
      <c r="AL451" s="175"/>
      <c r="AM451" s="175"/>
    </row>
    <row r="452" spans="5:39">
      <c r="E452" s="175"/>
      <c r="F452" s="175"/>
      <c r="G452" s="175"/>
      <c r="H452" s="273"/>
      <c r="I452" s="389"/>
      <c r="M452" s="390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J452" s="175"/>
      <c r="AK452" s="175"/>
      <c r="AL452" s="175"/>
      <c r="AM452" s="175"/>
    </row>
    <row r="453" spans="5:39">
      <c r="E453" s="175"/>
      <c r="F453" s="175"/>
      <c r="G453" s="175"/>
      <c r="H453" s="169"/>
      <c r="I453" s="403"/>
      <c r="M453" s="214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J453" s="175"/>
      <c r="AK453" s="175"/>
      <c r="AL453" s="175"/>
      <c r="AM453" s="175"/>
    </row>
    <row r="454" spans="5:39">
      <c r="E454" s="175"/>
      <c r="F454" s="175"/>
      <c r="G454" s="175"/>
      <c r="H454" s="631"/>
      <c r="I454" s="183"/>
      <c r="M454" s="214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J454" s="175"/>
      <c r="AK454" s="175"/>
      <c r="AL454" s="175"/>
      <c r="AM454" s="175"/>
    </row>
    <row r="455" spans="5:39">
      <c r="E455" s="175"/>
      <c r="F455" s="175"/>
      <c r="G455" s="175"/>
      <c r="H455" s="169"/>
      <c r="I455" s="168"/>
      <c r="M455" s="214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J455" s="175"/>
      <c r="AK455" s="175"/>
      <c r="AL455" s="175"/>
      <c r="AM455" s="175"/>
    </row>
    <row r="456" spans="5:39">
      <c r="E456" s="175"/>
      <c r="F456" s="175"/>
      <c r="G456" s="175"/>
      <c r="H456" s="176"/>
      <c r="I456" s="179"/>
      <c r="M456" s="214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J456" s="175"/>
      <c r="AK456" s="175"/>
      <c r="AL456" s="175"/>
      <c r="AM456" s="175"/>
    </row>
    <row r="457" spans="5:39">
      <c r="E457" s="175"/>
      <c r="F457" s="175"/>
      <c r="G457" s="175"/>
      <c r="H457" s="169"/>
      <c r="I457" s="168"/>
      <c r="M457" s="214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J457" s="175"/>
      <c r="AK457" s="175"/>
      <c r="AL457" s="175"/>
      <c r="AM457" s="175"/>
    </row>
    <row r="458" spans="5:39">
      <c r="E458" s="175"/>
      <c r="F458" s="175"/>
      <c r="G458" s="175"/>
      <c r="H458" s="631"/>
      <c r="I458" s="183"/>
      <c r="M458" s="214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J458" s="175"/>
      <c r="AK458" s="175"/>
      <c r="AL458" s="175"/>
      <c r="AM458" s="175"/>
    </row>
    <row r="459" spans="5:39">
      <c r="E459" s="175"/>
      <c r="F459" s="175"/>
      <c r="G459" s="175"/>
      <c r="H459" s="175"/>
      <c r="I459" s="175"/>
      <c r="M459" s="391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J459" s="175"/>
      <c r="AK459" s="175"/>
      <c r="AL459" s="175"/>
      <c r="AM459" s="175"/>
    </row>
    <row r="460" spans="5:39">
      <c r="E460" s="175"/>
      <c r="F460" s="175"/>
      <c r="G460" s="175"/>
      <c r="H460" s="175"/>
      <c r="I460" s="175"/>
      <c r="M460" s="244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J460" s="175"/>
      <c r="AK460" s="175"/>
      <c r="AL460" s="175"/>
      <c r="AM460" s="175"/>
    </row>
    <row r="461" spans="5:39">
      <c r="E461" s="175"/>
      <c r="F461" s="175"/>
      <c r="G461" s="175"/>
      <c r="H461" s="744"/>
      <c r="I461" s="175"/>
      <c r="M461" s="244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J461" s="175"/>
      <c r="AK461" s="175"/>
      <c r="AL461" s="175"/>
      <c r="AM461" s="175"/>
    </row>
    <row r="462" spans="5:39">
      <c r="E462" s="175"/>
      <c r="F462" s="175"/>
      <c r="G462" s="175"/>
      <c r="H462" s="273"/>
      <c r="I462" s="389"/>
      <c r="M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J462" s="175"/>
      <c r="AK462" s="175"/>
      <c r="AL462" s="175"/>
      <c r="AM462" s="175"/>
    </row>
    <row r="463" spans="5:39">
      <c r="E463" s="175"/>
      <c r="F463" s="175"/>
      <c r="G463" s="175"/>
      <c r="H463" s="173"/>
      <c r="I463" s="168"/>
      <c r="M463" s="214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J463" s="175"/>
      <c r="AK463" s="175"/>
      <c r="AL463" s="175"/>
      <c r="AM463" s="175"/>
    </row>
    <row r="464" spans="5:39">
      <c r="E464" s="175"/>
      <c r="F464" s="175"/>
      <c r="G464" s="175"/>
      <c r="H464" s="175"/>
      <c r="I464" s="175"/>
      <c r="M464" s="214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J464" s="175"/>
      <c r="AK464" s="175"/>
      <c r="AL464" s="175"/>
      <c r="AM464" s="175"/>
    </row>
    <row r="465" spans="2:39">
      <c r="E465" s="175"/>
      <c r="F465" s="175"/>
      <c r="G465" s="175"/>
      <c r="H465" s="175"/>
      <c r="I465" s="175"/>
      <c r="M465" s="244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J465" s="175"/>
      <c r="AK465" s="175"/>
      <c r="AL465" s="175"/>
      <c r="AM465" s="175"/>
    </row>
    <row r="466" spans="2:39">
      <c r="E466" s="175"/>
      <c r="F466" s="175"/>
      <c r="G466" s="175"/>
      <c r="H466" s="175"/>
      <c r="I466" s="175"/>
      <c r="M466" s="214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J466" s="175"/>
      <c r="AK466" s="175"/>
      <c r="AL466" s="175"/>
      <c r="AM466" s="175"/>
    </row>
    <row r="467" spans="2:39">
      <c r="E467" s="180"/>
      <c r="F467" s="183"/>
      <c r="G467" s="241"/>
      <c r="H467" s="173"/>
      <c r="I467" s="174"/>
      <c r="M467" s="244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J467" s="175"/>
      <c r="AK467" s="175"/>
      <c r="AL467" s="175"/>
      <c r="AM467" s="175"/>
    </row>
    <row r="468" spans="2:39">
      <c r="E468" s="180"/>
      <c r="F468" s="183"/>
      <c r="G468" s="241"/>
      <c r="H468" s="173"/>
      <c r="I468" s="174"/>
      <c r="M468" s="242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J468" s="175"/>
      <c r="AK468" s="175"/>
      <c r="AL468" s="175"/>
      <c r="AM468" s="175"/>
    </row>
    <row r="469" spans="2:39">
      <c r="E469" s="180"/>
      <c r="F469" s="183"/>
      <c r="G469" s="241"/>
      <c r="H469" s="173"/>
      <c r="I469" s="174"/>
      <c r="M469" s="242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J469" s="175"/>
      <c r="AK469" s="175"/>
      <c r="AL469" s="175"/>
      <c r="AM469" s="175"/>
    </row>
    <row r="470" spans="2:39">
      <c r="E470" s="180"/>
      <c r="F470" s="183"/>
      <c r="G470" s="241"/>
      <c r="H470" s="247"/>
      <c r="I470" s="175"/>
      <c r="M470" s="242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J470" s="175"/>
      <c r="AK470" s="175"/>
      <c r="AL470" s="175"/>
      <c r="AM470" s="175"/>
    </row>
    <row r="471" spans="2:39">
      <c r="E471" s="175"/>
      <c r="F471" s="749"/>
      <c r="G471" s="175"/>
      <c r="H471" s="175"/>
      <c r="I471" s="175"/>
      <c r="M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J471" s="175"/>
      <c r="AK471" s="175"/>
      <c r="AL471" s="175"/>
      <c r="AM471" s="175"/>
    </row>
    <row r="472" spans="2:39" ht="15.75">
      <c r="B472" s="265"/>
      <c r="C472" s="186"/>
      <c r="D472" s="175"/>
      <c r="E472" s="175"/>
      <c r="F472" s="763"/>
      <c r="G472" s="175"/>
      <c r="H472" s="175"/>
      <c r="I472" s="175"/>
      <c r="M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J472" s="175"/>
      <c r="AK472" s="175"/>
      <c r="AL472" s="175"/>
      <c r="AM472" s="175"/>
    </row>
    <row r="473" spans="2:39">
      <c r="B473" s="175"/>
      <c r="C473" s="186"/>
      <c r="D473" s="175"/>
      <c r="E473" s="175"/>
      <c r="F473" s="175"/>
      <c r="G473" s="175"/>
      <c r="H473" s="175"/>
      <c r="I473" s="175"/>
      <c r="M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J473" s="175"/>
      <c r="AK473" s="175"/>
      <c r="AL473" s="175"/>
      <c r="AM473" s="175"/>
    </row>
    <row r="474" spans="2:39">
      <c r="B474" s="175"/>
      <c r="C474" s="186"/>
      <c r="D474" s="175"/>
      <c r="E474" s="175"/>
      <c r="F474" s="175"/>
      <c r="G474" s="175"/>
      <c r="H474" s="175"/>
      <c r="I474" s="175"/>
      <c r="M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</row>
    <row r="475" spans="2:39">
      <c r="B475" s="175"/>
      <c r="C475" s="186"/>
      <c r="D475" s="175"/>
      <c r="E475" s="175"/>
      <c r="F475" s="175"/>
      <c r="G475" s="175"/>
      <c r="H475" s="175"/>
      <c r="I475" s="175"/>
      <c r="M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</row>
    <row r="476" spans="2:39">
      <c r="B476" s="175"/>
      <c r="C476" s="186"/>
      <c r="D476" s="175"/>
      <c r="E476" s="175"/>
      <c r="F476" s="175"/>
      <c r="G476" s="175"/>
      <c r="H476" s="175"/>
      <c r="I476" s="175"/>
      <c r="M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</row>
    <row r="477" spans="2:39">
      <c r="B477" s="175"/>
      <c r="C477" s="186"/>
      <c r="D477" s="175"/>
      <c r="E477" s="175"/>
      <c r="F477" s="175"/>
      <c r="G477" s="175"/>
      <c r="H477" s="175"/>
      <c r="I477" s="175"/>
      <c r="M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</row>
    <row r="478" spans="2:39">
      <c r="B478" s="175"/>
      <c r="C478" s="186"/>
      <c r="D478" s="175"/>
      <c r="E478" s="175"/>
      <c r="F478" s="175"/>
      <c r="G478" s="175"/>
      <c r="H478" s="175"/>
      <c r="I478" s="175"/>
      <c r="M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</row>
    <row r="479" spans="2:39">
      <c r="B479" s="175"/>
      <c r="C479" s="186"/>
      <c r="D479" s="175"/>
      <c r="E479" s="175"/>
      <c r="F479" s="175"/>
      <c r="G479" s="175"/>
      <c r="H479" s="175"/>
      <c r="I479" s="175"/>
      <c r="M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</row>
    <row r="480" spans="2:39">
      <c r="B480" s="175"/>
      <c r="C480" s="186"/>
      <c r="D480" s="175"/>
      <c r="E480" s="175"/>
      <c r="F480" s="175"/>
      <c r="G480" s="175"/>
      <c r="H480" s="175"/>
      <c r="I480" s="175"/>
      <c r="M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</row>
    <row r="481" spans="2:39">
      <c r="B481" s="175"/>
      <c r="C481" s="186"/>
      <c r="D481" s="175"/>
      <c r="E481" s="175"/>
      <c r="F481" s="175"/>
      <c r="G481" s="175"/>
      <c r="H481" s="175"/>
      <c r="I481" s="175"/>
      <c r="M481" s="175"/>
      <c r="X481" s="175"/>
      <c r="Y481" s="175"/>
      <c r="Z481" s="175"/>
      <c r="AI481" s="175"/>
      <c r="AJ481" s="175"/>
      <c r="AK481" s="175"/>
      <c r="AL481" s="175"/>
      <c r="AM481" s="175"/>
    </row>
    <row r="482" spans="2:39">
      <c r="B482" s="175"/>
      <c r="C482" s="186"/>
      <c r="D482" s="175"/>
      <c r="E482" s="175"/>
      <c r="F482" s="175"/>
      <c r="G482" s="175"/>
      <c r="H482" s="175"/>
      <c r="I482" s="175"/>
      <c r="M482" s="175"/>
      <c r="X482" s="175"/>
      <c r="Y482" s="175"/>
      <c r="Z482" s="175"/>
      <c r="AI482" s="175"/>
      <c r="AJ482" s="175"/>
      <c r="AK482" s="175"/>
      <c r="AL482" s="175"/>
      <c r="AM482" s="175"/>
    </row>
    <row r="483" spans="2:39">
      <c r="B483" s="175"/>
      <c r="C483" s="186"/>
      <c r="D483" s="175"/>
      <c r="E483" s="175"/>
      <c r="F483" s="175"/>
      <c r="G483" s="175"/>
      <c r="H483" s="175"/>
      <c r="I483" s="175"/>
      <c r="M483" s="175"/>
      <c r="X483" s="175"/>
      <c r="Y483" s="175"/>
      <c r="Z483" s="175"/>
      <c r="AI483" s="175"/>
      <c r="AJ483" s="175"/>
      <c r="AK483" s="175"/>
      <c r="AL483" s="175"/>
      <c r="AM483" s="175"/>
    </row>
    <row r="484" spans="2:39">
      <c r="B484" s="175"/>
      <c r="C484" s="186"/>
      <c r="D484" s="175"/>
      <c r="E484" s="175"/>
      <c r="F484" s="175"/>
      <c r="G484" s="175"/>
      <c r="H484" s="175"/>
      <c r="I484" s="175"/>
      <c r="M484" s="175"/>
      <c r="X484" s="175"/>
      <c r="Y484" s="175"/>
      <c r="Z484" s="175"/>
      <c r="AI484" s="175"/>
      <c r="AJ484" s="175"/>
      <c r="AK484" s="175"/>
      <c r="AL484" s="175"/>
      <c r="AM484" s="175"/>
    </row>
    <row r="485" spans="2:39">
      <c r="B485" s="175"/>
      <c r="C485" s="186"/>
      <c r="D485" s="175"/>
      <c r="E485" s="175"/>
      <c r="F485" s="175"/>
      <c r="G485" s="175"/>
      <c r="H485" s="175"/>
      <c r="I485" s="175"/>
      <c r="M485" s="175"/>
    </row>
    <row r="486" spans="2:39">
      <c r="B486" s="175"/>
      <c r="C486" s="186"/>
      <c r="D486" s="175"/>
      <c r="E486" s="175"/>
      <c r="F486" s="175"/>
      <c r="G486" s="175"/>
      <c r="H486" s="175"/>
      <c r="I486" s="175"/>
      <c r="M486" s="175"/>
    </row>
    <row r="487" spans="2:39">
      <c r="B487" s="175"/>
      <c r="C487" s="186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</row>
    <row r="488" spans="2:39">
      <c r="B488" s="175"/>
      <c r="C488" s="186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</row>
    <row r="489" spans="2:39">
      <c r="B489" s="175"/>
      <c r="C489" s="186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</row>
    <row r="490" spans="2:39">
      <c r="B490" s="175"/>
      <c r="C490" s="186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</row>
    <row r="491" spans="2:39">
      <c r="B491" s="175"/>
      <c r="C491" s="186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</row>
    <row r="492" spans="2:39">
      <c r="B492" s="175"/>
      <c r="C492" s="186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</row>
    <row r="493" spans="2:39">
      <c r="B493" s="175"/>
      <c r="C493" s="186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</row>
    <row r="494" spans="2:39">
      <c r="B494" s="175"/>
      <c r="C494" s="186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zoomScaleNormal="100" workbookViewId="0">
      <pane xSplit="1" topLeftCell="B1" activePane="topRight" state="frozen"/>
      <selection pane="topRight" activeCell="AC21" sqref="AC21"/>
    </sheetView>
  </sheetViews>
  <sheetFormatPr defaultRowHeight="15"/>
  <cols>
    <col min="1" max="1" width="8.5703125"/>
    <col min="2" max="2" width="6.7109375" customWidth="1"/>
    <col min="3" max="3" width="7" customWidth="1"/>
    <col min="4" max="4" width="5" customWidth="1"/>
    <col min="5" max="5" width="5.28515625" customWidth="1"/>
    <col min="6" max="6" width="4.85546875" customWidth="1"/>
    <col min="7" max="7" width="5.28515625" customWidth="1"/>
    <col min="8" max="8" width="4.7109375" customWidth="1"/>
    <col min="9" max="9" width="5.7109375" customWidth="1"/>
    <col min="10" max="10" width="5.85546875" customWidth="1"/>
    <col min="11" max="11" width="6.140625"/>
    <col min="12" max="12" width="5.28515625" customWidth="1"/>
    <col min="13" max="13" width="7" customWidth="1"/>
    <col min="14" max="14" width="5" customWidth="1"/>
    <col min="15" max="15" width="6.140625"/>
    <col min="16" max="16" width="5" customWidth="1"/>
    <col min="17" max="17" width="6.7109375" customWidth="1"/>
    <col min="18" max="18" width="5" customWidth="1"/>
    <col min="19" max="19" width="6.140625"/>
    <col min="20" max="20" width="5.7109375" customWidth="1"/>
    <col min="21" max="21" width="6.140625"/>
    <col min="22" max="22" width="4.85546875" customWidth="1"/>
    <col min="23" max="23" width="6.140625"/>
    <col min="24" max="24" width="5.28515625" customWidth="1"/>
    <col min="25" max="25" width="5.7109375" customWidth="1"/>
    <col min="26" max="26" width="9.42578125"/>
    <col min="27" max="27" width="28.42578125"/>
    <col min="28" max="1025" width="8.28515625"/>
  </cols>
  <sheetData>
    <row r="1" spans="1:69">
      <c r="A1" t="s">
        <v>151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C2" t="s">
        <v>453</v>
      </c>
      <c r="K2" t="s">
        <v>152</v>
      </c>
      <c r="P2" t="s">
        <v>452</v>
      </c>
      <c r="AA2" s="20"/>
      <c r="AB2" s="20"/>
      <c r="AC2" s="32"/>
      <c r="AD2" s="21"/>
      <c r="AE2" s="21"/>
      <c r="AF2" s="21"/>
      <c r="AG2" s="21"/>
      <c r="AH2" s="21"/>
      <c r="AI2" s="21"/>
      <c r="AJ2" s="21"/>
      <c r="AK2" s="21"/>
      <c r="AL2" s="20"/>
      <c r="AM2" s="20"/>
      <c r="AN2" s="11"/>
      <c r="AO2" s="20"/>
      <c r="AP2" s="32"/>
      <c r="AQ2" s="20"/>
      <c r="AR2" s="20"/>
      <c r="AS2" s="32"/>
      <c r="AT2" s="11"/>
      <c r="AU2" s="32"/>
      <c r="AV2" s="2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153</v>
      </c>
      <c r="AA3" s="20"/>
      <c r="AB3" s="20"/>
      <c r="AC3" s="32"/>
      <c r="AD3" s="21"/>
      <c r="AE3" s="21"/>
      <c r="AF3" s="21"/>
      <c r="AG3" s="21"/>
      <c r="AH3" s="21"/>
      <c r="AI3" s="21"/>
      <c r="AJ3" s="21"/>
      <c r="AK3" s="21"/>
      <c r="AL3" s="20"/>
      <c r="AM3" s="20"/>
      <c r="AN3" s="20"/>
      <c r="AO3" s="20"/>
      <c r="AP3" s="32"/>
      <c r="AQ3" s="20"/>
      <c r="AR3" s="20"/>
      <c r="AS3" s="32"/>
      <c r="AT3" s="11"/>
      <c r="AU3" s="32"/>
      <c r="AV3" s="20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21"/>
      <c r="B4" s="128" t="s">
        <v>154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88"/>
      <c r="Y4" s="69"/>
      <c r="AA4" s="32"/>
      <c r="AB4" s="32"/>
      <c r="AC4" s="32"/>
      <c r="AD4" s="21"/>
      <c r="AE4" s="21"/>
      <c r="AF4" s="21"/>
      <c r="AG4" s="21"/>
      <c r="AH4" s="21"/>
      <c r="AI4" s="21"/>
      <c r="AJ4" s="21"/>
      <c r="AK4" s="21"/>
      <c r="AL4" s="20"/>
      <c r="AM4" s="20"/>
      <c r="AN4" s="20"/>
      <c r="AO4" s="20"/>
      <c r="AP4" s="32"/>
      <c r="AQ4" s="32"/>
      <c r="AR4" s="32"/>
      <c r="AS4" s="32"/>
      <c r="AT4" s="11"/>
      <c r="AU4" s="32"/>
      <c r="AV4" s="20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09" t="s">
        <v>155</v>
      </c>
      <c r="B5" s="104" t="s">
        <v>156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38"/>
      <c r="Y5" s="94"/>
      <c r="AA5" s="20"/>
      <c r="AB5" s="32"/>
      <c r="AC5" s="32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32"/>
      <c r="AQ5" s="20"/>
      <c r="AR5" s="32"/>
      <c r="AS5" s="32"/>
      <c r="AT5" s="11"/>
      <c r="AU5" s="32"/>
      <c r="AV5" s="20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09"/>
      <c r="B6" s="130" t="s">
        <v>101</v>
      </c>
      <c r="C6" s="108"/>
      <c r="D6" s="130" t="s">
        <v>157</v>
      </c>
      <c r="E6" s="131"/>
      <c r="F6" s="80"/>
      <c r="G6" s="91"/>
      <c r="H6" s="80"/>
      <c r="I6" s="91"/>
      <c r="J6" s="80"/>
      <c r="K6" s="91"/>
      <c r="L6" s="80"/>
      <c r="M6" s="91"/>
      <c r="N6" s="80"/>
      <c r="O6" s="91"/>
      <c r="P6" s="107"/>
      <c r="Q6" s="69"/>
      <c r="R6" s="80"/>
      <c r="S6" s="91"/>
      <c r="T6" s="80"/>
      <c r="U6" s="91"/>
      <c r="V6" s="80"/>
      <c r="W6" s="91"/>
      <c r="X6" s="80"/>
      <c r="Y6" s="91"/>
      <c r="AA6" s="32"/>
      <c r="AB6" s="20"/>
      <c r="AC6" s="32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32"/>
      <c r="AQ6" s="32"/>
      <c r="AR6" s="20"/>
      <c r="AS6" s="32"/>
      <c r="AT6" s="11"/>
      <c r="AU6" s="32"/>
      <c r="AV6" s="20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09"/>
      <c r="B7" s="130" t="s">
        <v>158</v>
      </c>
      <c r="C7" s="108"/>
      <c r="D7" s="130" t="s">
        <v>159</v>
      </c>
      <c r="E7" s="131"/>
      <c r="F7" s="80"/>
      <c r="G7" s="91"/>
      <c r="H7" s="80"/>
      <c r="I7" s="91"/>
      <c r="J7" s="80"/>
      <c r="K7" s="91"/>
      <c r="L7" s="80" t="s">
        <v>160</v>
      </c>
      <c r="M7" s="91"/>
      <c r="N7" s="80" t="s">
        <v>160</v>
      </c>
      <c r="O7" s="91"/>
      <c r="P7" s="80"/>
      <c r="Q7" s="91"/>
      <c r="R7" s="80" t="s">
        <v>161</v>
      </c>
      <c r="S7" s="91"/>
      <c r="T7" s="80" t="s">
        <v>84</v>
      </c>
      <c r="U7" s="91"/>
      <c r="V7" s="80" t="s">
        <v>96</v>
      </c>
      <c r="W7" s="91"/>
      <c r="X7" s="80" t="s">
        <v>123</v>
      </c>
      <c r="Y7" s="91"/>
      <c r="AA7" s="20"/>
      <c r="AB7" s="21"/>
      <c r="AC7" s="32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32"/>
      <c r="AQ7" s="32"/>
      <c r="AR7" s="21"/>
      <c r="AS7" s="32"/>
      <c r="AT7" s="20"/>
      <c r="AU7" s="32"/>
      <c r="AV7" s="20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.75" thickBot="1">
      <c r="A8" s="109"/>
      <c r="B8" s="132" t="s">
        <v>101</v>
      </c>
      <c r="C8" s="133"/>
      <c r="D8" s="132" t="s">
        <v>158</v>
      </c>
      <c r="E8" s="134"/>
      <c r="F8" s="74" t="s">
        <v>116</v>
      </c>
      <c r="G8" s="94"/>
      <c r="H8" s="74" t="s">
        <v>120</v>
      </c>
      <c r="I8" s="94"/>
      <c r="J8" s="74" t="s">
        <v>64</v>
      </c>
      <c r="K8" s="94"/>
      <c r="L8" s="74" t="s">
        <v>162</v>
      </c>
      <c r="M8" s="94"/>
      <c r="N8" s="115" t="s">
        <v>163</v>
      </c>
      <c r="O8" s="94"/>
      <c r="P8" s="74" t="s">
        <v>82</v>
      </c>
      <c r="Q8" s="94"/>
      <c r="R8" s="74" t="s">
        <v>164</v>
      </c>
      <c r="S8" s="94"/>
      <c r="T8" s="74"/>
      <c r="U8" s="94"/>
      <c r="V8" s="74" t="s">
        <v>166</v>
      </c>
      <c r="W8" s="94"/>
      <c r="X8" s="115" t="s">
        <v>167</v>
      </c>
      <c r="Y8" s="94"/>
      <c r="AA8" s="20"/>
      <c r="AB8" s="32"/>
      <c r="AC8" s="32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32"/>
      <c r="AQ8" s="32"/>
      <c r="AR8" s="32"/>
      <c r="AS8" s="11"/>
      <c r="AT8" s="84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.75" thickBot="1">
      <c r="A9" s="111"/>
      <c r="B9" s="1257" t="s">
        <v>168</v>
      </c>
      <c r="C9" s="1258" t="s">
        <v>56</v>
      </c>
      <c r="D9" s="1257" t="s">
        <v>168</v>
      </c>
      <c r="E9" s="1258" t="s">
        <v>56</v>
      </c>
      <c r="F9" s="1257" t="s">
        <v>168</v>
      </c>
      <c r="G9" s="1258" t="s">
        <v>56</v>
      </c>
      <c r="H9" s="1257" t="s">
        <v>168</v>
      </c>
      <c r="I9" s="1258" t="s">
        <v>56</v>
      </c>
      <c r="J9" s="1257" t="s">
        <v>168</v>
      </c>
      <c r="K9" s="1258" t="s">
        <v>56</v>
      </c>
      <c r="L9" s="1257" t="s">
        <v>168</v>
      </c>
      <c r="M9" s="1258" t="s">
        <v>56</v>
      </c>
      <c r="N9" s="1257" t="s">
        <v>168</v>
      </c>
      <c r="O9" s="1258" t="s">
        <v>56</v>
      </c>
      <c r="P9" s="1257" t="s">
        <v>168</v>
      </c>
      <c r="Q9" s="1258" t="s">
        <v>56</v>
      </c>
      <c r="R9" s="1259" t="s">
        <v>168</v>
      </c>
      <c r="S9" s="1258" t="s">
        <v>56</v>
      </c>
      <c r="T9" s="1257" t="s">
        <v>168</v>
      </c>
      <c r="U9" s="1258" t="s">
        <v>56</v>
      </c>
      <c r="V9" s="1257" t="s">
        <v>168</v>
      </c>
      <c r="W9" s="1258" t="s">
        <v>56</v>
      </c>
      <c r="X9" s="1257" t="s">
        <v>168</v>
      </c>
      <c r="Y9" s="1260" t="s">
        <v>56</v>
      </c>
      <c r="AA9" s="20"/>
      <c r="AB9" s="32"/>
      <c r="AC9" s="32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32"/>
      <c r="AQ9" s="141"/>
      <c r="AR9" s="32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19"/>
      <c r="B10" s="1066"/>
      <c r="C10" s="1256">
        <v>1</v>
      </c>
      <c r="D10" s="1066"/>
      <c r="E10" s="1256">
        <v>0.83</v>
      </c>
      <c r="F10" s="1066"/>
      <c r="G10" s="1256">
        <v>1</v>
      </c>
      <c r="H10" s="1066"/>
      <c r="I10" s="1256">
        <v>1</v>
      </c>
      <c r="J10" s="1066"/>
      <c r="K10" s="1256">
        <v>1</v>
      </c>
      <c r="L10" s="1066"/>
      <c r="M10" s="1256">
        <v>1</v>
      </c>
      <c r="N10" s="1066"/>
      <c r="O10" s="1256">
        <v>1</v>
      </c>
      <c r="P10" s="1066"/>
      <c r="Q10" s="1256">
        <v>1</v>
      </c>
      <c r="R10" s="1066"/>
      <c r="S10" s="1256">
        <v>1</v>
      </c>
      <c r="T10" s="1066"/>
      <c r="U10" s="1256">
        <v>1</v>
      </c>
      <c r="V10" s="1066"/>
      <c r="W10" s="1256">
        <v>1</v>
      </c>
      <c r="X10" s="1066"/>
      <c r="Y10" s="1256">
        <v>1</v>
      </c>
      <c r="AA10" s="20"/>
      <c r="AB10" s="32"/>
      <c r="AC10" s="32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32"/>
      <c r="AQ10" s="141"/>
      <c r="AR10" s="32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100"/>
      <c r="B11" s="119"/>
      <c r="C11" s="142">
        <v>1</v>
      </c>
      <c r="D11" s="100"/>
      <c r="E11" s="142">
        <v>0.83</v>
      </c>
      <c r="F11" s="100"/>
      <c r="G11" s="142">
        <v>1</v>
      </c>
      <c r="H11" s="100"/>
      <c r="I11" s="142">
        <v>1</v>
      </c>
      <c r="J11" s="100"/>
      <c r="K11" s="142">
        <v>1</v>
      </c>
      <c r="L11" s="100"/>
      <c r="M11" s="143">
        <v>1</v>
      </c>
      <c r="N11" s="100"/>
      <c r="O11" s="143">
        <v>1</v>
      </c>
      <c r="P11" s="100"/>
      <c r="Q11" s="142">
        <v>1</v>
      </c>
      <c r="R11" s="100"/>
      <c r="S11" s="143">
        <v>1</v>
      </c>
      <c r="T11" s="100"/>
      <c r="U11" s="143">
        <v>1</v>
      </c>
      <c r="V11" s="100"/>
      <c r="W11" s="143">
        <v>1</v>
      </c>
      <c r="X11" s="100"/>
      <c r="Y11" s="142">
        <v>1</v>
      </c>
      <c r="AA11" s="20"/>
      <c r="AB11" s="32"/>
      <c r="AC11" s="32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32"/>
      <c r="AQ11" s="141"/>
      <c r="AR11" s="32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20"/>
      <c r="AB12" s="32"/>
      <c r="AC12" s="32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32"/>
      <c r="AQ12" s="141"/>
      <c r="AR12" s="32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20"/>
      <c r="AB13" s="32"/>
      <c r="AC13" s="32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32"/>
      <c r="AQ13" s="141"/>
      <c r="AR13" s="32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20"/>
      <c r="AB14" s="32"/>
      <c r="AC14" s="3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32"/>
      <c r="AQ14" s="141"/>
      <c r="AR14" s="32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169</v>
      </c>
      <c r="AA15" s="20"/>
      <c r="AB15" s="32"/>
      <c r="AC15" s="3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32"/>
      <c r="AQ15" s="141"/>
      <c r="AR15" s="32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75">
      <c r="A16" s="121"/>
      <c r="B16" s="144" t="s">
        <v>154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69"/>
      <c r="AA16" s="20"/>
      <c r="AB16" s="32"/>
      <c r="AC16" s="32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32"/>
      <c r="AQ16" s="141"/>
      <c r="AR16" s="32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09" t="s">
        <v>155</v>
      </c>
      <c r="B17" s="74" t="s">
        <v>156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94"/>
      <c r="AA17" s="20"/>
      <c r="AB17" s="32"/>
      <c r="AC17" s="32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32"/>
      <c r="AQ17" s="141"/>
      <c r="AR17" s="32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80"/>
      <c r="B18" s="145"/>
      <c r="C18" s="110"/>
      <c r="D18" s="126"/>
      <c r="E18" s="126"/>
      <c r="F18" s="107"/>
      <c r="G18" s="69"/>
      <c r="H18" s="11"/>
      <c r="I18" s="91"/>
      <c r="J18" s="80"/>
      <c r="K18" s="91"/>
      <c r="L18" s="80"/>
      <c r="M18" s="91"/>
      <c r="N18" s="80"/>
      <c r="O18" s="91"/>
      <c r="P18" s="107"/>
      <c r="Q18" s="69"/>
      <c r="R18" s="80"/>
      <c r="S18" s="91"/>
      <c r="T18" s="80"/>
      <c r="U18" s="91"/>
      <c r="V18" s="80"/>
      <c r="W18" s="91"/>
      <c r="X18" s="80"/>
      <c r="Y18" s="91"/>
      <c r="AA18" s="20"/>
      <c r="AB18" s="32"/>
      <c r="AC18" s="32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32"/>
      <c r="AQ18" s="141"/>
      <c r="AR18" s="32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75">
      <c r="A19" s="80"/>
      <c r="B19" s="146" t="s">
        <v>91</v>
      </c>
      <c r="C19" s="108"/>
      <c r="D19" s="75" t="s">
        <v>93</v>
      </c>
      <c r="E19" s="126"/>
      <c r="F19" s="130" t="s">
        <v>170</v>
      </c>
      <c r="G19" s="91"/>
      <c r="H19" s="11" t="s">
        <v>171</v>
      </c>
      <c r="I19" s="91"/>
      <c r="J19" s="80" t="s">
        <v>126</v>
      </c>
      <c r="K19" s="91"/>
      <c r="L19" s="80" t="s">
        <v>126</v>
      </c>
      <c r="M19" s="91"/>
      <c r="N19" s="80" t="s">
        <v>83</v>
      </c>
      <c r="O19" s="91"/>
      <c r="P19" s="80" t="s">
        <v>172</v>
      </c>
      <c r="Q19" s="91"/>
      <c r="R19" s="80" t="s">
        <v>61</v>
      </c>
      <c r="S19" s="91"/>
      <c r="T19" s="114" t="s">
        <v>173</v>
      </c>
      <c r="U19" s="91"/>
      <c r="V19" s="80" t="s">
        <v>67</v>
      </c>
      <c r="W19" s="91"/>
      <c r="X19" s="80" t="s">
        <v>174</v>
      </c>
      <c r="Y19" s="91"/>
      <c r="AA19" s="20"/>
      <c r="AB19" s="32"/>
      <c r="AC19" s="32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32"/>
      <c r="AQ19" s="141"/>
      <c r="AR19" s="32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5.75">
      <c r="A20" s="80"/>
      <c r="B20" s="147"/>
      <c r="C20" s="133"/>
      <c r="D20" s="148"/>
      <c r="E20" s="149"/>
      <c r="F20" s="132"/>
      <c r="G20" s="94"/>
      <c r="H20" s="38"/>
      <c r="I20" s="94"/>
      <c r="J20" s="74" t="s">
        <v>175</v>
      </c>
      <c r="K20" s="94"/>
      <c r="L20" s="132" t="s">
        <v>176</v>
      </c>
      <c r="M20" s="94"/>
      <c r="N20" s="115" t="s">
        <v>177</v>
      </c>
      <c r="O20" s="94"/>
      <c r="P20" s="74"/>
      <c r="Q20" s="94"/>
      <c r="R20" s="74"/>
      <c r="S20" s="94"/>
      <c r="T20" s="74" t="s">
        <v>165</v>
      </c>
      <c r="U20" s="94"/>
      <c r="V20" s="74"/>
      <c r="W20" s="94"/>
      <c r="X20" s="150" t="s">
        <v>178</v>
      </c>
      <c r="Y20" s="94"/>
      <c r="AA20" s="20"/>
      <c r="AB20" s="32"/>
      <c r="AC20" s="32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32"/>
      <c r="AQ20" s="141"/>
      <c r="AR20" s="32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>
      <c r="A21" s="111"/>
      <c r="B21" s="135" t="s">
        <v>168</v>
      </c>
      <c r="C21" s="136" t="s">
        <v>56</v>
      </c>
      <c r="D21" s="135" t="s">
        <v>168</v>
      </c>
      <c r="E21" s="136" t="s">
        <v>56</v>
      </c>
      <c r="F21" s="127" t="s">
        <v>168</v>
      </c>
      <c r="G21" s="151" t="s">
        <v>56</v>
      </c>
      <c r="H21" s="135" t="s">
        <v>168</v>
      </c>
      <c r="I21" s="136" t="s">
        <v>56</v>
      </c>
      <c r="J21" s="135" t="s">
        <v>168</v>
      </c>
      <c r="K21" s="136" t="s">
        <v>56</v>
      </c>
      <c r="L21" s="80" t="s">
        <v>168</v>
      </c>
      <c r="M21" s="152" t="s">
        <v>56</v>
      </c>
      <c r="N21" s="137" t="s">
        <v>168</v>
      </c>
      <c r="O21" s="138" t="s">
        <v>56</v>
      </c>
      <c r="P21" s="137" t="s">
        <v>168</v>
      </c>
      <c r="Q21" s="139" t="s">
        <v>56</v>
      </c>
      <c r="R21" s="140" t="s">
        <v>168</v>
      </c>
      <c r="S21" s="138" t="s">
        <v>56</v>
      </c>
      <c r="T21" s="137" t="s">
        <v>168</v>
      </c>
      <c r="U21" s="138" t="s">
        <v>56</v>
      </c>
      <c r="V21" s="137" t="s">
        <v>168</v>
      </c>
      <c r="W21" s="138" t="s">
        <v>56</v>
      </c>
      <c r="X21" s="137" t="s">
        <v>168</v>
      </c>
      <c r="Y21" s="138" t="s">
        <v>56</v>
      </c>
      <c r="AA21" s="20"/>
      <c r="AB21" s="32"/>
      <c r="AC21" s="32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2"/>
      <c r="AQ21" s="141"/>
      <c r="AR21" s="32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19"/>
      <c r="B22" s="119"/>
      <c r="C22" s="142">
        <v>1</v>
      </c>
      <c r="D22" s="119"/>
      <c r="E22" s="142">
        <v>1</v>
      </c>
      <c r="F22" s="119"/>
      <c r="G22" s="1256">
        <v>1</v>
      </c>
      <c r="H22" s="119"/>
      <c r="I22" s="142">
        <v>1</v>
      </c>
      <c r="J22" s="119"/>
      <c r="K22" s="142">
        <v>1</v>
      </c>
      <c r="L22" s="100"/>
      <c r="M22" s="142">
        <v>1</v>
      </c>
      <c r="N22" s="100"/>
      <c r="O22" s="143">
        <v>1</v>
      </c>
      <c r="P22" s="100"/>
      <c r="Q22" s="143">
        <v>1</v>
      </c>
      <c r="R22" s="100"/>
      <c r="S22" s="142">
        <v>1</v>
      </c>
      <c r="T22" s="100"/>
      <c r="U22" s="142">
        <v>1</v>
      </c>
      <c r="V22" s="100"/>
      <c r="W22" s="142">
        <v>1</v>
      </c>
      <c r="X22" s="100"/>
      <c r="Y22" s="142">
        <v>1</v>
      </c>
      <c r="AA22" s="20"/>
      <c r="AB22" s="32"/>
      <c r="AC22" s="32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32"/>
      <c r="AQ22" s="141"/>
      <c r="AR22" s="32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100"/>
      <c r="B23" s="119"/>
      <c r="C23" s="142">
        <v>1</v>
      </c>
      <c r="D23" s="100"/>
      <c r="E23" s="142">
        <v>1</v>
      </c>
      <c r="F23" s="100"/>
      <c r="G23" s="143">
        <v>1</v>
      </c>
      <c r="H23" s="100"/>
      <c r="I23" s="142">
        <v>1</v>
      </c>
      <c r="J23" s="100"/>
      <c r="K23" s="142">
        <v>1</v>
      </c>
      <c r="L23" s="100"/>
      <c r="M23" s="142">
        <v>1</v>
      </c>
      <c r="N23" s="100"/>
      <c r="O23" s="143">
        <v>1</v>
      </c>
      <c r="P23" s="100"/>
      <c r="Q23" s="143">
        <v>1</v>
      </c>
      <c r="R23" s="100"/>
      <c r="S23" s="142">
        <v>1</v>
      </c>
      <c r="T23" s="100"/>
      <c r="U23" s="142">
        <v>1</v>
      </c>
      <c r="V23" s="100"/>
      <c r="W23" s="142">
        <v>1</v>
      </c>
      <c r="X23" s="100"/>
      <c r="Y23" s="142">
        <v>1</v>
      </c>
      <c r="AA23" s="20"/>
      <c r="AB23" s="32"/>
      <c r="AC23" s="32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32"/>
      <c r="AQ23" s="141"/>
      <c r="AR23" s="32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20"/>
      <c r="AB24" s="32"/>
      <c r="AC24" s="32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32"/>
      <c r="AQ24" s="141"/>
      <c r="AR24" s="32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20"/>
      <c r="AB25" s="32"/>
      <c r="AC25" s="32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32"/>
      <c r="AQ25" s="141"/>
      <c r="AR25" s="32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20"/>
      <c r="AB26" s="32"/>
      <c r="AC26" s="153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53"/>
      <c r="AQ26" s="141"/>
      <c r="AR26" s="32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20"/>
      <c r="AB27" s="32"/>
      <c r="AC27" s="153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53"/>
      <c r="AQ27" s="141"/>
      <c r="AR27" s="32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20"/>
      <c r="AB28" s="32"/>
      <c r="AC28" s="153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53"/>
      <c r="AQ28" s="141"/>
      <c r="AR28" s="32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20"/>
      <c r="AB29" s="32"/>
      <c r="AC29" s="32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32"/>
      <c r="AQ29" s="141"/>
      <c r="AR29" s="32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20"/>
      <c r="AB30" s="32"/>
      <c r="AC30" s="154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53"/>
      <c r="AQ30" s="141"/>
      <c r="AR30" s="32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20"/>
      <c r="AB31" s="32"/>
      <c r="AC31" s="32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32"/>
      <c r="AQ31" s="141"/>
      <c r="AR31" s="32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20"/>
      <c r="AB32" s="32"/>
      <c r="AC32" s="32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32"/>
      <c r="AQ32" s="141"/>
      <c r="AR32" s="32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20"/>
      <c r="AB33" s="32"/>
      <c r="AC33" s="32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2"/>
      <c r="AQ33" s="141"/>
      <c r="AR33" s="32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20"/>
      <c r="AB34" s="32"/>
      <c r="AC34" s="32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32"/>
      <c r="AQ34" s="141"/>
      <c r="AR34" s="32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20"/>
      <c r="AB35" s="32"/>
      <c r="AC35" s="3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2"/>
      <c r="AQ35" s="141"/>
      <c r="AR35" s="32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20"/>
      <c r="AB36" s="32"/>
      <c r="AC36" s="32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55"/>
      <c r="AP36" s="153"/>
      <c r="AQ36" s="141"/>
      <c r="AR36" s="32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20"/>
      <c r="AB37" s="32"/>
      <c r="AC37" s="32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55"/>
      <c r="AP37" s="153"/>
      <c r="AQ37" s="141"/>
      <c r="AR37" s="32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20"/>
      <c r="AB38" s="32"/>
      <c r="AC38" s="32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53"/>
      <c r="AQ38" s="141"/>
      <c r="AR38" s="32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20"/>
      <c r="AB39" s="32"/>
      <c r="AC39" s="32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53"/>
      <c r="AQ39" s="141"/>
      <c r="AR39" s="32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ОБЕД-ПОЛДНИК меню  12-18л.  </vt:lpstr>
      <vt:lpstr>ОБЕД-ПОЛДНИК раскладка 12-18л. </vt:lpstr>
      <vt:lpstr>ОБЕД-ПОЛДНИК  ведомость 12-18л.</vt:lpstr>
      <vt:lpstr>Компановка меню</vt:lpstr>
      <vt:lpstr>выполн нат норм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115</cp:revision>
  <cp:lastPrinted>2021-01-09T09:24:02Z</cp:lastPrinted>
  <dcterms:created xsi:type="dcterms:W3CDTF">2006-09-28T05:33:49Z</dcterms:created>
  <dcterms:modified xsi:type="dcterms:W3CDTF">2021-08-29T22:13:21Z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